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15" yWindow="45" windowWidth="14835" windowHeight="6015" tabRatio="807"/>
  </bookViews>
  <sheets>
    <sheet name="FSBLANK " sheetId="15" r:id="rId1"/>
    <sheet name="RECON" sheetId="3" r:id="rId2"/>
    <sheet name="Allocated LAE Worksheet" sheetId="5" r:id="rId3"/>
    <sheet name="HFIAA Retained Exp Allow WS A" sheetId="17" r:id="rId4"/>
    <sheet name="DSA HFIAA Comm WS B" sheetId="14" r:id="rId5"/>
    <sheet name="Losses Removed WS C" sheetId="16" r:id="rId6"/>
    <sheet name="Certification" sheetId="6" r:id="rId7"/>
  </sheets>
  <functionGroups builtInGroupCount="17"/>
  <definedNames>
    <definedName name="CALENDAR" localSheetId="0">'FSBLANK '!$X$6:$AA$17</definedName>
    <definedName name="CALENDAR">#REF!</definedName>
    <definedName name="EXPORT" localSheetId="0">'FSBLANK '!$R$1318:$U$1617</definedName>
    <definedName name="EXPORT">#REF!</definedName>
    <definedName name="EXPORTA" localSheetId="0">'FSBLANK '!$Q$1318:$U$1617</definedName>
    <definedName name="EXPORTA">#REF!</definedName>
    <definedName name="PAGE1" localSheetId="0">'FSBLANK '!$A$3:$J$54</definedName>
    <definedName name="PAGE1">#REF!</definedName>
    <definedName name="PAGE2" localSheetId="0">'FSBLANK '!$A$55:$J$109</definedName>
    <definedName name="PAGE2">#REF!</definedName>
    <definedName name="PAGE3" localSheetId="0">'FSBLANK '!$A$110:$J$164</definedName>
    <definedName name="PAGE3">#REF!</definedName>
    <definedName name="PAGE4" localSheetId="0">'FSBLANK '!$A$167:$J$214</definedName>
    <definedName name="PAGE4">#REF!</definedName>
    <definedName name="PAGE5A" localSheetId="0">'FSBLANK '!$A$218:$J$269</definedName>
    <definedName name="PAGE5A">#REF!</definedName>
    <definedName name="PAGE5B" localSheetId="0">'FSBLANK '!$A$270:$J$322</definedName>
    <definedName name="PAGE5B">#REF!</definedName>
    <definedName name="PAGE5C" localSheetId="0">'FSBLANK '!$A$323:$J$372</definedName>
    <definedName name="PAGE5C">#REF!</definedName>
    <definedName name="PAGE5D" localSheetId="0">'FSBLANK '!$A$375:$J$425</definedName>
    <definedName name="PAGE5D">#REF!</definedName>
    <definedName name="PAGE5E" localSheetId="0">'FSBLANK '!$A$428:$J$476</definedName>
    <definedName name="PAGE5E">#REF!</definedName>
    <definedName name="PAGE6" localSheetId="0">'FSBLANK '!$A$695:$J$746</definedName>
    <definedName name="PAGE6">#REF!</definedName>
    <definedName name="PAGE7" localSheetId="0">'FSBLANK '!$A$746:$J$799</definedName>
    <definedName name="PAGE7">#REF!</definedName>
    <definedName name="PAGE8A" localSheetId="0">'FSBLANK '!$A$799:$J$856</definedName>
    <definedName name="PAGE8A">#REF!</definedName>
    <definedName name="PAGE8B" localSheetId="0">'FSBLANK '!$A$856:$J$908</definedName>
    <definedName name="PAGE8B">#REF!</definedName>
    <definedName name="PAGE8C" localSheetId="0">'FSBLANK '!$A$915:$J$964</definedName>
    <definedName name="PAGE8C">#REF!</definedName>
    <definedName name="PAGE9" localSheetId="0">'FSBLANK '!$A$1068:$J$1112</definedName>
    <definedName name="PAGE9">#REF!</definedName>
    <definedName name="_xlnm.Print_Area" localSheetId="6">Certification!$A$1:$G$82</definedName>
    <definedName name="_xlnm.Print_Area" localSheetId="0">'FSBLANK '!$A$1:$J$1141</definedName>
    <definedName name="_xlnm.Print_Area" localSheetId="1">RECON!$A$1:$I$355</definedName>
    <definedName name="_xlnm.Print_Area">#REF!</definedName>
    <definedName name="Print_Area_MI" localSheetId="0">'FSBLANK '!$A$3:$J$54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U1284" i="15" l="1"/>
  <c r="U1285" i="15"/>
  <c r="U1283" i="15"/>
  <c r="U1282" i="15"/>
  <c r="U1281" i="15"/>
  <c r="U1280" i="15"/>
  <c r="U1279" i="15"/>
  <c r="U1278" i="15"/>
  <c r="U1277" i="15"/>
  <c r="U1276" i="15"/>
  <c r="U1275" i="15"/>
  <c r="U1274" i="15"/>
  <c r="U1273" i="15"/>
  <c r="U1272" i="15"/>
  <c r="U1271" i="15"/>
  <c r="U1270" i="15"/>
  <c r="U1269" i="15"/>
  <c r="U1268" i="15"/>
  <c r="U1267" i="15"/>
  <c r="E660" i="15" l="1"/>
  <c r="E659" i="15"/>
  <c r="E658" i="15"/>
  <c r="J681" i="15"/>
  <c r="J679" i="15"/>
  <c r="J677" i="15"/>
  <c r="J675" i="15"/>
  <c r="J673" i="15"/>
  <c r="J669" i="15"/>
  <c r="J667" i="15"/>
  <c r="J666" i="15"/>
  <c r="J665" i="15"/>
  <c r="J691" i="15" l="1"/>
  <c r="J561" i="15" s="1"/>
  <c r="J14" i="15" l="1"/>
  <c r="J32" i="5" l="1"/>
  <c r="H323" i="3" l="1"/>
  <c r="C267" i="3"/>
  <c r="C217" i="3"/>
  <c r="C167" i="3"/>
  <c r="C118" i="3"/>
  <c r="C64" i="3"/>
  <c r="M32" i="16" l="1"/>
  <c r="J32" i="16"/>
  <c r="M30" i="16"/>
  <c r="J30" i="16"/>
  <c r="H31" i="17"/>
  <c r="H35" i="17" s="1"/>
  <c r="F31" i="17"/>
  <c r="F35" i="17" s="1"/>
  <c r="H16" i="17"/>
  <c r="H20" i="17" s="1"/>
  <c r="F16" i="17"/>
  <c r="F39" i="17" s="1"/>
  <c r="M18" i="16"/>
  <c r="M23" i="16" s="1"/>
  <c r="H18" i="16"/>
  <c r="F18" i="16"/>
  <c r="F23" i="16" s="1"/>
  <c r="J16" i="16"/>
  <c r="J14" i="16"/>
  <c r="J12" i="16"/>
  <c r="J10" i="16"/>
  <c r="F20" i="17" l="1"/>
  <c r="J28" i="16"/>
  <c r="J34" i="16" s="1"/>
  <c r="J39" i="16" s="1"/>
  <c r="J18" i="16"/>
  <c r="J23" i="16" s="1"/>
  <c r="H23" i="16"/>
  <c r="F43" i="17"/>
  <c r="M28" i="16"/>
  <c r="M34" i="16" s="1"/>
  <c r="M39" i="16" s="1"/>
  <c r="M43" i="16" s="1"/>
  <c r="H39" i="17"/>
  <c r="H43" i="17" s="1"/>
  <c r="J43" i="16" l="1"/>
  <c r="B36" i="6"/>
  <c r="B34" i="6"/>
  <c r="D8" i="6"/>
  <c r="B10" i="6"/>
  <c r="B8" i="6"/>
  <c r="H56" i="3" l="1"/>
  <c r="H9" i="3"/>
  <c r="H5" i="3"/>
  <c r="C5" i="3"/>
  <c r="C107" i="3" s="1"/>
  <c r="C9" i="3"/>
  <c r="C7" i="3"/>
  <c r="U1679" i="15"/>
  <c r="U1678" i="15"/>
  <c r="U1677" i="15"/>
  <c r="U1676" i="15"/>
  <c r="U1675" i="15"/>
  <c r="U1674" i="15"/>
  <c r="U1673" i="15"/>
  <c r="U1672" i="15"/>
  <c r="U1671" i="15"/>
  <c r="U1670" i="15"/>
  <c r="U1669" i="15"/>
  <c r="U1668" i="15"/>
  <c r="U1667" i="15"/>
  <c r="U1666" i="15"/>
  <c r="U1665" i="15"/>
  <c r="U1664" i="15"/>
  <c r="U1663" i="15"/>
  <c r="U1662" i="15"/>
  <c r="U1661" i="15"/>
  <c r="U1660" i="15"/>
  <c r="U1659" i="15"/>
  <c r="U1658" i="15"/>
  <c r="U1657" i="15"/>
  <c r="U1656" i="15"/>
  <c r="U1655" i="15"/>
  <c r="U1654" i="15"/>
  <c r="U1653" i="15"/>
  <c r="U1652" i="15"/>
  <c r="U1651" i="15"/>
  <c r="U1650" i="15"/>
  <c r="U1649" i="15"/>
  <c r="U1648" i="15"/>
  <c r="U1647" i="15"/>
  <c r="U1646" i="15"/>
  <c r="U1645" i="15"/>
  <c r="U1644" i="15"/>
  <c r="U1643" i="15"/>
  <c r="U1642" i="15"/>
  <c r="U1641" i="15"/>
  <c r="U1640" i="15"/>
  <c r="U1639" i="15"/>
  <c r="U1638" i="15"/>
  <c r="U1637" i="15"/>
  <c r="U1636" i="15"/>
  <c r="U1635" i="15"/>
  <c r="U1634" i="15"/>
  <c r="U1633" i="15"/>
  <c r="U1632" i="15"/>
  <c r="U1631" i="15"/>
  <c r="U1630" i="15"/>
  <c r="U1629" i="15"/>
  <c r="U1628" i="15"/>
  <c r="U1627" i="15"/>
  <c r="U1626" i="15"/>
  <c r="U1625" i="15"/>
  <c r="U1624" i="15"/>
  <c r="U1623" i="15"/>
  <c r="U1622" i="15"/>
  <c r="U1621" i="15"/>
  <c r="U1620" i="15"/>
  <c r="U1619" i="15"/>
  <c r="U1618" i="15"/>
  <c r="U1617" i="15"/>
  <c r="U1616" i="15"/>
  <c r="U1615" i="15"/>
  <c r="U1614" i="15"/>
  <c r="U1613" i="15"/>
  <c r="U1612" i="15"/>
  <c r="U1611" i="15"/>
  <c r="U1610" i="15"/>
  <c r="U1609" i="15"/>
  <c r="U1608" i="15"/>
  <c r="U1607" i="15"/>
  <c r="U1606" i="15"/>
  <c r="U1605" i="15"/>
  <c r="U1604" i="15"/>
  <c r="U1603" i="15"/>
  <c r="U1602" i="15"/>
  <c r="U1601" i="15"/>
  <c r="U1600" i="15"/>
  <c r="U1599" i="15"/>
  <c r="U1598" i="15"/>
  <c r="U1597" i="15"/>
  <c r="U1596" i="15"/>
  <c r="U1595" i="15"/>
  <c r="U1594" i="15"/>
  <c r="U1593" i="15"/>
  <c r="U1592" i="15"/>
  <c r="U1591" i="15"/>
  <c r="U1590" i="15"/>
  <c r="U1589" i="15"/>
  <c r="U1588" i="15"/>
  <c r="U1587" i="15"/>
  <c r="U1586" i="15"/>
  <c r="U1585" i="15"/>
  <c r="U1584" i="15"/>
  <c r="U1583" i="15"/>
  <c r="U1582" i="15"/>
  <c r="U1581" i="15"/>
  <c r="U1580" i="15"/>
  <c r="U1579" i="15"/>
  <c r="U1578" i="15"/>
  <c r="U1577" i="15"/>
  <c r="U1576" i="15"/>
  <c r="U1575" i="15"/>
  <c r="U1574" i="15"/>
  <c r="U1573" i="15"/>
  <c r="U1572" i="15"/>
  <c r="U1571" i="15"/>
  <c r="U1570" i="15"/>
  <c r="U1569" i="15"/>
  <c r="U1568" i="15"/>
  <c r="U1567" i="15"/>
  <c r="U1566" i="15"/>
  <c r="U1565" i="15"/>
  <c r="U1564" i="15"/>
  <c r="U1563" i="15"/>
  <c r="U1562" i="15"/>
  <c r="U1561" i="15"/>
  <c r="U1560" i="15"/>
  <c r="U1559" i="15"/>
  <c r="U1558" i="15"/>
  <c r="U1557" i="15"/>
  <c r="U1556" i="15"/>
  <c r="U1555" i="15"/>
  <c r="U1554" i="15"/>
  <c r="U1553" i="15"/>
  <c r="U1552" i="15"/>
  <c r="U1551" i="15"/>
  <c r="U1550" i="15"/>
  <c r="U1549" i="15"/>
  <c r="U1548" i="15"/>
  <c r="U1547" i="15"/>
  <c r="U1546" i="15"/>
  <c r="U1545" i="15"/>
  <c r="U1544" i="15"/>
  <c r="U1543" i="15"/>
  <c r="U1542" i="15"/>
  <c r="U1541" i="15"/>
  <c r="U1540" i="15"/>
  <c r="U1539" i="15"/>
  <c r="U1538" i="15"/>
  <c r="U1537" i="15"/>
  <c r="U1536" i="15"/>
  <c r="U1535" i="15"/>
  <c r="U1534" i="15"/>
  <c r="U1533" i="15"/>
  <c r="U1532" i="15"/>
  <c r="U1531" i="15"/>
  <c r="U1530" i="15"/>
  <c r="U1529" i="15"/>
  <c r="U1528" i="15"/>
  <c r="U1527" i="15"/>
  <c r="U1526" i="15"/>
  <c r="U1525" i="15"/>
  <c r="U1524" i="15"/>
  <c r="U1523" i="15"/>
  <c r="U1522" i="15"/>
  <c r="U1521" i="15"/>
  <c r="U1520" i="15"/>
  <c r="U1519" i="15"/>
  <c r="U1518" i="15"/>
  <c r="U1517" i="15"/>
  <c r="U1516" i="15"/>
  <c r="U1515" i="15"/>
  <c r="U1514" i="15"/>
  <c r="U1513" i="15"/>
  <c r="U1512" i="15"/>
  <c r="U1511" i="15"/>
  <c r="U1510" i="15"/>
  <c r="U1509" i="15"/>
  <c r="U1508" i="15"/>
  <c r="U1507" i="15"/>
  <c r="U1506" i="15"/>
  <c r="U1505" i="15"/>
  <c r="U1504" i="15"/>
  <c r="U1503" i="15"/>
  <c r="U1502" i="15"/>
  <c r="U1501" i="15"/>
  <c r="U1500" i="15"/>
  <c r="U1499" i="15"/>
  <c r="U1498" i="15"/>
  <c r="U1497" i="15"/>
  <c r="U1496" i="15"/>
  <c r="U1495" i="15"/>
  <c r="U1494" i="15"/>
  <c r="U1493" i="15"/>
  <c r="U1492" i="15"/>
  <c r="U1491" i="15"/>
  <c r="U1490" i="15"/>
  <c r="U1489" i="15"/>
  <c r="U1488" i="15"/>
  <c r="U1487" i="15"/>
  <c r="U1486" i="15"/>
  <c r="U1485" i="15"/>
  <c r="U1484" i="15"/>
  <c r="U1483" i="15"/>
  <c r="U1477" i="15"/>
  <c r="U1476" i="15"/>
  <c r="U1475" i="15"/>
  <c r="U1474" i="15"/>
  <c r="U1473" i="15"/>
  <c r="U1472" i="15"/>
  <c r="U1471" i="15"/>
  <c r="U1470" i="15"/>
  <c r="U1469" i="15"/>
  <c r="U1468" i="15"/>
  <c r="U1467" i="15"/>
  <c r="U1466" i="15"/>
  <c r="U1465" i="15"/>
  <c r="U1464" i="15"/>
  <c r="U1463" i="15"/>
  <c r="U1462" i="15"/>
  <c r="U1461" i="15"/>
  <c r="U1460" i="15"/>
  <c r="U1459" i="15"/>
  <c r="U1458" i="15"/>
  <c r="U1457" i="15"/>
  <c r="U1456" i="15"/>
  <c r="U1455" i="15"/>
  <c r="U1454" i="15"/>
  <c r="U1453" i="15"/>
  <c r="U1452" i="15"/>
  <c r="U1451" i="15"/>
  <c r="U1450" i="15"/>
  <c r="U1449" i="15"/>
  <c r="U1448" i="15"/>
  <c r="U1447" i="15"/>
  <c r="U1446" i="15"/>
  <c r="U1445" i="15"/>
  <c r="U1444" i="15"/>
  <c r="U1443" i="15"/>
  <c r="U1442" i="15"/>
  <c r="U1441" i="15"/>
  <c r="U1440" i="15"/>
  <c r="U1439" i="15"/>
  <c r="U1438" i="15"/>
  <c r="U1437" i="15"/>
  <c r="U1436" i="15"/>
  <c r="U1435" i="15"/>
  <c r="U1434" i="15"/>
  <c r="U1433" i="15"/>
  <c r="U1432" i="15"/>
  <c r="U1431" i="15"/>
  <c r="U1430" i="15"/>
  <c r="U1429" i="15"/>
  <c r="U1428" i="15"/>
  <c r="U1427" i="15"/>
  <c r="U1426" i="15"/>
  <c r="U1425" i="15"/>
  <c r="U1424" i="15"/>
  <c r="U1423" i="15"/>
  <c r="U1422" i="15"/>
  <c r="U1421" i="15"/>
  <c r="U1420" i="15"/>
  <c r="U1419" i="15"/>
  <c r="U1418" i="15"/>
  <c r="U1417" i="15"/>
  <c r="U1416" i="15"/>
  <c r="U1415" i="15"/>
  <c r="U1414" i="15"/>
  <c r="U1413" i="15"/>
  <c r="U1412" i="15"/>
  <c r="U1411" i="15"/>
  <c r="U1410" i="15"/>
  <c r="U1409" i="15"/>
  <c r="U1408" i="15"/>
  <c r="U1407" i="15"/>
  <c r="U1406" i="15"/>
  <c r="U1405" i="15"/>
  <c r="U1404" i="15"/>
  <c r="U1403" i="15"/>
  <c r="U1402" i="15"/>
  <c r="U1401" i="15"/>
  <c r="U1400" i="15"/>
  <c r="U1399" i="15"/>
  <c r="U1398" i="15"/>
  <c r="U1397" i="15"/>
  <c r="U1396" i="15"/>
  <c r="U1395" i="15"/>
  <c r="U1394" i="15"/>
  <c r="U1393" i="15"/>
  <c r="U1392" i="15"/>
  <c r="U1391" i="15"/>
  <c r="U1390" i="15"/>
  <c r="U1389" i="15"/>
  <c r="U1388" i="15"/>
  <c r="U1387" i="15"/>
  <c r="U1386" i="15"/>
  <c r="U1385" i="15"/>
  <c r="U1384" i="15"/>
  <c r="U1383" i="15"/>
  <c r="U1382" i="15"/>
  <c r="U1381" i="15"/>
  <c r="U1380" i="15"/>
  <c r="U1379" i="15"/>
  <c r="U1378" i="15"/>
  <c r="U1377" i="15"/>
  <c r="U1376" i="15"/>
  <c r="U1375" i="15"/>
  <c r="U1374" i="15"/>
  <c r="U1373" i="15"/>
  <c r="U1372" i="15"/>
  <c r="U1371" i="15"/>
  <c r="U1370" i="15"/>
  <c r="U1369" i="15"/>
  <c r="U1368" i="15"/>
  <c r="U1367" i="15"/>
  <c r="U1366" i="15"/>
  <c r="U1365" i="15"/>
  <c r="U1364" i="15"/>
  <c r="U1363" i="15"/>
  <c r="U1362" i="15"/>
  <c r="U1361" i="15"/>
  <c r="U1360" i="15"/>
  <c r="U1359" i="15"/>
  <c r="U1358" i="15"/>
  <c r="U1357" i="15"/>
  <c r="U1356" i="15"/>
  <c r="U1355" i="15"/>
  <c r="U1354" i="15"/>
  <c r="U1353" i="15"/>
  <c r="U1352" i="15"/>
  <c r="U1350" i="15"/>
  <c r="U1349" i="15"/>
  <c r="U1348" i="15"/>
  <c r="U1347" i="15"/>
  <c r="U1346" i="15"/>
  <c r="U1343" i="15"/>
  <c r="U1342" i="15"/>
  <c r="U1341" i="15"/>
  <c r="U1340" i="15"/>
  <c r="U1339" i="15"/>
  <c r="U1338" i="15"/>
  <c r="U1337" i="15"/>
  <c r="U1335" i="15"/>
  <c r="U1333" i="15"/>
  <c r="U1331" i="15"/>
  <c r="U1329" i="15"/>
  <c r="U1328" i="15"/>
  <c r="U1327" i="15"/>
  <c r="U1326" i="15"/>
  <c r="U1325" i="15"/>
  <c r="U1324" i="15"/>
  <c r="U1323" i="15"/>
  <c r="U1321" i="15"/>
  <c r="U1320" i="15"/>
  <c r="T1318" i="15"/>
  <c r="R1318" i="15"/>
  <c r="R1319" i="15" s="1"/>
  <c r="R1267" i="15" s="1"/>
  <c r="U1317" i="15"/>
  <c r="U1316" i="15"/>
  <c r="U1315" i="15"/>
  <c r="U1314" i="15"/>
  <c r="U1313" i="15"/>
  <c r="U1312" i="15"/>
  <c r="U1311" i="15"/>
  <c r="U1310" i="15"/>
  <c r="U1309" i="15"/>
  <c r="U1308" i="15"/>
  <c r="U1307" i="15"/>
  <c r="U1306" i="15"/>
  <c r="U1305" i="15"/>
  <c r="U1304" i="15"/>
  <c r="U1303" i="15"/>
  <c r="U1302" i="15"/>
  <c r="U1301" i="15"/>
  <c r="U1300" i="15"/>
  <c r="U1299" i="15"/>
  <c r="U1298" i="15"/>
  <c r="U1297" i="15"/>
  <c r="U1296" i="15"/>
  <c r="U1295" i="15"/>
  <c r="U1294" i="15"/>
  <c r="U1293" i="15"/>
  <c r="U1292" i="15"/>
  <c r="U1291" i="15"/>
  <c r="U1290" i="15"/>
  <c r="U1289" i="15"/>
  <c r="U1288" i="15"/>
  <c r="U1287" i="15"/>
  <c r="U1286" i="15"/>
  <c r="J1140" i="15"/>
  <c r="E1131" i="15"/>
  <c r="E1128" i="15"/>
  <c r="E1125" i="15"/>
  <c r="E1119" i="15"/>
  <c r="H1108" i="15"/>
  <c r="E1107" i="15"/>
  <c r="C1107" i="15"/>
  <c r="E1106" i="15"/>
  <c r="C1106" i="15"/>
  <c r="E1105" i="15"/>
  <c r="C1105" i="15"/>
  <c r="E1104" i="15"/>
  <c r="C1104" i="15"/>
  <c r="E1103" i="15"/>
  <c r="C1103" i="15"/>
  <c r="E1102" i="15"/>
  <c r="C1102" i="15"/>
  <c r="E1101" i="15"/>
  <c r="C1101" i="15"/>
  <c r="E1100" i="15"/>
  <c r="C1100" i="15"/>
  <c r="E1099" i="15"/>
  <c r="C1099" i="15"/>
  <c r="E1098" i="15"/>
  <c r="C1098" i="15"/>
  <c r="E1097" i="15"/>
  <c r="C1097" i="15"/>
  <c r="E1096" i="15"/>
  <c r="C1096" i="15"/>
  <c r="E1095" i="15"/>
  <c r="C1095" i="15"/>
  <c r="E1094" i="15"/>
  <c r="C1094" i="15"/>
  <c r="E1093" i="15"/>
  <c r="C1093" i="15"/>
  <c r="E1092" i="15"/>
  <c r="C1092" i="15"/>
  <c r="E1091" i="15"/>
  <c r="C1091" i="15"/>
  <c r="E1090" i="15"/>
  <c r="C1090" i="15"/>
  <c r="E1089" i="15"/>
  <c r="C1089" i="15"/>
  <c r="E1088" i="15"/>
  <c r="C1088" i="15"/>
  <c r="E1087" i="15"/>
  <c r="C1087" i="15"/>
  <c r="E1086" i="15"/>
  <c r="C1086" i="15"/>
  <c r="E1085" i="15"/>
  <c r="C1085" i="15"/>
  <c r="E1084" i="15"/>
  <c r="C1084" i="15"/>
  <c r="E1083" i="15"/>
  <c r="C1083" i="15"/>
  <c r="E1082" i="15"/>
  <c r="C1082" i="15"/>
  <c r="E1081" i="15"/>
  <c r="C1081" i="15"/>
  <c r="E1080" i="15"/>
  <c r="C1080" i="15"/>
  <c r="E1079" i="15"/>
  <c r="C1079" i="15"/>
  <c r="E1078" i="15"/>
  <c r="C1078" i="15"/>
  <c r="E1077" i="15"/>
  <c r="C1077" i="15"/>
  <c r="E1073" i="15"/>
  <c r="E1072" i="15"/>
  <c r="E1071" i="15"/>
  <c r="C1062" i="15"/>
  <c r="C1061" i="15"/>
  <c r="H1058" i="15"/>
  <c r="H902" i="15" s="1"/>
  <c r="E1056" i="15"/>
  <c r="C1056" i="15"/>
  <c r="E1055" i="15"/>
  <c r="C1055" i="15"/>
  <c r="E1054" i="15"/>
  <c r="C1054" i="15"/>
  <c r="E1053" i="15"/>
  <c r="C1053" i="15"/>
  <c r="E1052" i="15"/>
  <c r="C1052" i="15"/>
  <c r="E1051" i="15"/>
  <c r="C1051" i="15"/>
  <c r="E1050" i="15"/>
  <c r="C1050" i="15"/>
  <c r="E1049" i="15"/>
  <c r="C1049" i="15"/>
  <c r="E1048" i="15"/>
  <c r="C1048" i="15"/>
  <c r="E1047" i="15"/>
  <c r="C1047" i="15"/>
  <c r="E1046" i="15"/>
  <c r="C1046" i="15"/>
  <c r="E1045" i="15"/>
  <c r="C1045" i="15"/>
  <c r="E1044" i="15"/>
  <c r="C1044" i="15"/>
  <c r="E1043" i="15"/>
  <c r="C1043" i="15"/>
  <c r="E1042" i="15"/>
  <c r="C1042" i="15"/>
  <c r="E1041" i="15"/>
  <c r="C1041" i="15"/>
  <c r="E1040" i="15"/>
  <c r="C1040" i="15"/>
  <c r="E1039" i="15"/>
  <c r="C1039" i="15"/>
  <c r="E1038" i="15"/>
  <c r="C1038" i="15"/>
  <c r="E1037" i="15"/>
  <c r="C1037" i="15"/>
  <c r="E1036" i="15"/>
  <c r="C1036" i="15"/>
  <c r="E1035" i="15"/>
  <c r="C1035" i="15"/>
  <c r="E1034" i="15"/>
  <c r="C1034" i="15"/>
  <c r="E1033" i="15"/>
  <c r="C1033" i="15"/>
  <c r="E1032" i="15"/>
  <c r="C1032" i="15"/>
  <c r="E1031" i="15"/>
  <c r="C1031" i="15"/>
  <c r="E1030" i="15"/>
  <c r="C1030" i="15"/>
  <c r="E1029" i="15"/>
  <c r="C1029" i="15"/>
  <c r="E1028" i="15"/>
  <c r="C1028" i="15"/>
  <c r="E1027" i="15"/>
  <c r="C1027" i="15"/>
  <c r="E1026" i="15"/>
  <c r="C1026" i="15"/>
  <c r="E1020" i="15"/>
  <c r="E1019" i="15"/>
  <c r="E1018" i="15"/>
  <c r="C1012" i="15"/>
  <c r="C1011" i="15"/>
  <c r="H1009" i="15"/>
  <c r="H901" i="15" s="1"/>
  <c r="E1007" i="15"/>
  <c r="C1007" i="15"/>
  <c r="E1006" i="15"/>
  <c r="C1006" i="15"/>
  <c r="E1005" i="15"/>
  <c r="C1005" i="15"/>
  <c r="E1004" i="15"/>
  <c r="C1004" i="15"/>
  <c r="E1003" i="15"/>
  <c r="C1003" i="15"/>
  <c r="E1002" i="15"/>
  <c r="C1002" i="15"/>
  <c r="E1001" i="15"/>
  <c r="C1001" i="15"/>
  <c r="E1000" i="15"/>
  <c r="C1000" i="15"/>
  <c r="E999" i="15"/>
  <c r="C999" i="15"/>
  <c r="E998" i="15"/>
  <c r="C998" i="15"/>
  <c r="E997" i="15"/>
  <c r="C997" i="15"/>
  <c r="E996" i="15"/>
  <c r="C996" i="15"/>
  <c r="E995" i="15"/>
  <c r="C995" i="15"/>
  <c r="E994" i="15"/>
  <c r="C994" i="15"/>
  <c r="E993" i="15"/>
  <c r="C993" i="15"/>
  <c r="E992" i="15"/>
  <c r="C992" i="15"/>
  <c r="E991" i="15"/>
  <c r="C991" i="15"/>
  <c r="E990" i="15"/>
  <c r="C990" i="15"/>
  <c r="E989" i="15"/>
  <c r="C989" i="15"/>
  <c r="E988" i="15"/>
  <c r="C988" i="15"/>
  <c r="E987" i="15"/>
  <c r="C987" i="15"/>
  <c r="E986" i="15"/>
  <c r="C986" i="15"/>
  <c r="E985" i="15"/>
  <c r="C985" i="15"/>
  <c r="E984" i="15"/>
  <c r="C984" i="15"/>
  <c r="E983" i="15"/>
  <c r="C983" i="15"/>
  <c r="E982" i="15"/>
  <c r="C982" i="15"/>
  <c r="E981" i="15"/>
  <c r="C981" i="15"/>
  <c r="E980" i="15"/>
  <c r="C980" i="15"/>
  <c r="E979" i="15"/>
  <c r="C979" i="15"/>
  <c r="E978" i="15"/>
  <c r="C978" i="15"/>
  <c r="E977" i="15"/>
  <c r="C977" i="15"/>
  <c r="E971" i="15"/>
  <c r="E970" i="15"/>
  <c r="E969" i="15"/>
  <c r="H959" i="15"/>
  <c r="H900" i="15" s="1"/>
  <c r="E957" i="15"/>
  <c r="C957" i="15"/>
  <c r="E956" i="15"/>
  <c r="C956" i="15"/>
  <c r="E955" i="15"/>
  <c r="C955" i="15"/>
  <c r="E954" i="15"/>
  <c r="C954" i="15"/>
  <c r="E953" i="15"/>
  <c r="C953" i="15"/>
  <c r="E952" i="15"/>
  <c r="C952" i="15"/>
  <c r="E951" i="15"/>
  <c r="C951" i="15"/>
  <c r="E950" i="15"/>
  <c r="C950" i="15"/>
  <c r="E949" i="15"/>
  <c r="C949" i="15"/>
  <c r="E948" i="15"/>
  <c r="C948" i="15"/>
  <c r="E947" i="15"/>
  <c r="C947" i="15"/>
  <c r="E946" i="15"/>
  <c r="C946" i="15"/>
  <c r="E945" i="15"/>
  <c r="C945" i="15"/>
  <c r="E944" i="15"/>
  <c r="C944" i="15"/>
  <c r="E943" i="15"/>
  <c r="C943" i="15"/>
  <c r="E942" i="15"/>
  <c r="C942" i="15"/>
  <c r="E941" i="15"/>
  <c r="C941" i="15"/>
  <c r="E940" i="15"/>
  <c r="C940" i="15"/>
  <c r="E939" i="15"/>
  <c r="C939" i="15"/>
  <c r="E938" i="15"/>
  <c r="C938" i="15"/>
  <c r="E937" i="15"/>
  <c r="C937" i="15"/>
  <c r="E936" i="15"/>
  <c r="C936" i="15"/>
  <c r="E935" i="15"/>
  <c r="C935" i="15"/>
  <c r="E934" i="15"/>
  <c r="C934" i="15"/>
  <c r="E933" i="15"/>
  <c r="C933" i="15"/>
  <c r="E932" i="15"/>
  <c r="C932" i="15"/>
  <c r="E931" i="15"/>
  <c r="C931" i="15"/>
  <c r="E930" i="15"/>
  <c r="C930" i="15"/>
  <c r="E929" i="15"/>
  <c r="C929" i="15"/>
  <c r="E928" i="15"/>
  <c r="C928" i="15"/>
  <c r="E927" i="15"/>
  <c r="C927" i="15"/>
  <c r="E921" i="15"/>
  <c r="E920" i="15"/>
  <c r="E919" i="15"/>
  <c r="C906" i="15"/>
  <c r="C905" i="15"/>
  <c r="H899" i="15"/>
  <c r="E897" i="15"/>
  <c r="C897" i="15"/>
  <c r="E896" i="15"/>
  <c r="C896" i="15"/>
  <c r="E895" i="15"/>
  <c r="C895" i="15"/>
  <c r="E894" i="15"/>
  <c r="C894" i="15"/>
  <c r="E893" i="15"/>
  <c r="C893" i="15"/>
  <c r="E892" i="15"/>
  <c r="C892" i="15"/>
  <c r="E891" i="15"/>
  <c r="C891" i="15"/>
  <c r="E890" i="15"/>
  <c r="C890" i="15"/>
  <c r="E889" i="15"/>
  <c r="C889" i="15"/>
  <c r="E888" i="15"/>
  <c r="C888" i="15"/>
  <c r="E887" i="15"/>
  <c r="C887" i="15"/>
  <c r="E886" i="15"/>
  <c r="C886" i="15"/>
  <c r="E885" i="15"/>
  <c r="C885" i="15"/>
  <c r="E884" i="15"/>
  <c r="C884" i="15"/>
  <c r="E883" i="15"/>
  <c r="C883" i="15"/>
  <c r="E882" i="15"/>
  <c r="C882" i="15"/>
  <c r="E881" i="15"/>
  <c r="C881" i="15"/>
  <c r="E880" i="15"/>
  <c r="C880" i="15"/>
  <c r="E879" i="15"/>
  <c r="C879" i="15"/>
  <c r="E878" i="15"/>
  <c r="C878" i="15"/>
  <c r="E877" i="15"/>
  <c r="C877" i="15"/>
  <c r="E876" i="15"/>
  <c r="C876" i="15"/>
  <c r="E875" i="15"/>
  <c r="C875" i="15"/>
  <c r="E874" i="15"/>
  <c r="C874" i="15"/>
  <c r="E873" i="15"/>
  <c r="C873" i="15"/>
  <c r="E872" i="15"/>
  <c r="C872" i="15"/>
  <c r="E871" i="15"/>
  <c r="C871" i="15"/>
  <c r="E870" i="15"/>
  <c r="C870" i="15"/>
  <c r="E869" i="15"/>
  <c r="C869" i="15"/>
  <c r="E868" i="15"/>
  <c r="C868" i="15"/>
  <c r="E867" i="15"/>
  <c r="C867" i="15"/>
  <c r="E862" i="15"/>
  <c r="E861" i="15"/>
  <c r="E860" i="15"/>
  <c r="H843" i="15"/>
  <c r="F76" i="15" s="1"/>
  <c r="E841" i="15"/>
  <c r="C841" i="15"/>
  <c r="E840" i="15"/>
  <c r="C840" i="15"/>
  <c r="E839" i="15"/>
  <c r="C839" i="15"/>
  <c r="E838" i="15"/>
  <c r="C838" i="15"/>
  <c r="E837" i="15"/>
  <c r="C837" i="15"/>
  <c r="E836" i="15"/>
  <c r="C836" i="15"/>
  <c r="E835" i="15"/>
  <c r="C835" i="15"/>
  <c r="E834" i="15"/>
  <c r="C834" i="15"/>
  <c r="E833" i="15"/>
  <c r="C833" i="15"/>
  <c r="E832" i="15"/>
  <c r="C832" i="15"/>
  <c r="E831" i="15"/>
  <c r="C831" i="15"/>
  <c r="E830" i="15"/>
  <c r="C830" i="15"/>
  <c r="E829" i="15"/>
  <c r="C829" i="15"/>
  <c r="E828" i="15"/>
  <c r="C828" i="15"/>
  <c r="E827" i="15"/>
  <c r="C827" i="15"/>
  <c r="E826" i="15"/>
  <c r="C826" i="15"/>
  <c r="E825" i="15"/>
  <c r="C825" i="15"/>
  <c r="E824" i="15"/>
  <c r="C824" i="15"/>
  <c r="E823" i="15"/>
  <c r="C823" i="15"/>
  <c r="E822" i="15"/>
  <c r="C822" i="15"/>
  <c r="E821" i="15"/>
  <c r="C821" i="15"/>
  <c r="E820" i="15"/>
  <c r="C820" i="15"/>
  <c r="E819" i="15"/>
  <c r="C819" i="15"/>
  <c r="E818" i="15"/>
  <c r="C818" i="15"/>
  <c r="E817" i="15"/>
  <c r="C817" i="15"/>
  <c r="E816" i="15"/>
  <c r="C816" i="15"/>
  <c r="E815" i="15"/>
  <c r="C815" i="15"/>
  <c r="E814" i="15"/>
  <c r="C814" i="15"/>
  <c r="E813" i="15"/>
  <c r="C813" i="15"/>
  <c r="E812" i="15"/>
  <c r="C812" i="15"/>
  <c r="E811" i="15"/>
  <c r="C811" i="15"/>
  <c r="E806" i="15"/>
  <c r="E805" i="15"/>
  <c r="E804" i="15"/>
  <c r="C794" i="15"/>
  <c r="C793" i="15"/>
  <c r="J764" i="15"/>
  <c r="J43" i="15" s="1"/>
  <c r="F764" i="15"/>
  <c r="F43" i="15" s="1"/>
  <c r="E753" i="15"/>
  <c r="E752" i="15"/>
  <c r="E751" i="15"/>
  <c r="C742" i="15"/>
  <c r="C741" i="15"/>
  <c r="J727" i="15"/>
  <c r="F727" i="15"/>
  <c r="J722" i="15"/>
  <c r="F722" i="15"/>
  <c r="J714" i="15"/>
  <c r="F714" i="15"/>
  <c r="J706" i="15"/>
  <c r="J710" i="15" s="1"/>
  <c r="J712" i="15" s="1"/>
  <c r="F706" i="15"/>
  <c r="E700" i="15"/>
  <c r="E699" i="15"/>
  <c r="E698" i="15"/>
  <c r="J640" i="15"/>
  <c r="J638" i="15"/>
  <c r="J636" i="15"/>
  <c r="J634" i="15"/>
  <c r="J632" i="15"/>
  <c r="J630" i="15"/>
  <c r="J628" i="15"/>
  <c r="J626" i="15"/>
  <c r="J625" i="15"/>
  <c r="J624" i="15"/>
  <c r="E619" i="15"/>
  <c r="E618" i="15"/>
  <c r="E617" i="15"/>
  <c r="J601" i="15"/>
  <c r="J599" i="15"/>
  <c r="J597" i="15"/>
  <c r="J595" i="15"/>
  <c r="J593" i="15"/>
  <c r="J591" i="15"/>
  <c r="J589" i="15"/>
  <c r="J587" i="15"/>
  <c r="J586" i="15"/>
  <c r="E581" i="15"/>
  <c r="E580" i="15"/>
  <c r="E579" i="15"/>
  <c r="J559" i="15"/>
  <c r="J557" i="15"/>
  <c r="J555" i="15"/>
  <c r="J553" i="15"/>
  <c r="J551" i="15"/>
  <c r="J549" i="15"/>
  <c r="J547" i="15"/>
  <c r="J545" i="15"/>
  <c r="J543" i="15"/>
  <c r="J542" i="15"/>
  <c r="E537" i="15"/>
  <c r="E536" i="15"/>
  <c r="E535" i="15"/>
  <c r="J523" i="15"/>
  <c r="U1481" i="15" s="1"/>
  <c r="J522" i="15"/>
  <c r="U1480" i="15" s="1"/>
  <c r="J520" i="15"/>
  <c r="U1479" i="15" s="1"/>
  <c r="J519" i="15"/>
  <c r="U1478" i="15" s="1"/>
  <c r="J508" i="15"/>
  <c r="J506" i="15"/>
  <c r="J504" i="15"/>
  <c r="J502" i="15"/>
  <c r="J500" i="15"/>
  <c r="J498" i="15"/>
  <c r="J496" i="15"/>
  <c r="J494" i="15"/>
  <c r="J492" i="15"/>
  <c r="J490" i="15"/>
  <c r="J489" i="15"/>
  <c r="E484" i="15"/>
  <c r="E483" i="15"/>
  <c r="E482" i="15"/>
  <c r="J467" i="15"/>
  <c r="J466" i="15"/>
  <c r="J461" i="15"/>
  <c r="J456" i="15"/>
  <c r="J454" i="15"/>
  <c r="J452" i="15"/>
  <c r="J450" i="15"/>
  <c r="J448" i="15"/>
  <c r="J446" i="15"/>
  <c r="J444" i="15"/>
  <c r="J442" i="15"/>
  <c r="J440" i="15"/>
  <c r="J439" i="15"/>
  <c r="E434" i="15"/>
  <c r="E433" i="15"/>
  <c r="E432" i="15"/>
  <c r="J409" i="15"/>
  <c r="J407" i="15"/>
  <c r="J405" i="15"/>
  <c r="J403" i="15"/>
  <c r="J401" i="15"/>
  <c r="J399" i="15"/>
  <c r="J397" i="15"/>
  <c r="J395" i="15"/>
  <c r="J393" i="15"/>
  <c r="J391" i="15"/>
  <c r="J389" i="15"/>
  <c r="J387" i="15"/>
  <c r="J386" i="15"/>
  <c r="E381" i="15"/>
  <c r="E380" i="15"/>
  <c r="E379" i="15"/>
  <c r="J357" i="15"/>
  <c r="J355" i="15"/>
  <c r="J353" i="15"/>
  <c r="J351" i="15"/>
  <c r="J349" i="15"/>
  <c r="J347" i="15"/>
  <c r="J345" i="15"/>
  <c r="J343" i="15"/>
  <c r="J341" i="15"/>
  <c r="J339" i="15"/>
  <c r="J337" i="15"/>
  <c r="J335" i="15"/>
  <c r="J334" i="15"/>
  <c r="E328" i="15"/>
  <c r="J313" i="15"/>
  <c r="J311" i="15"/>
  <c r="J309" i="15"/>
  <c r="J307" i="15"/>
  <c r="J305" i="15"/>
  <c r="J303" i="15"/>
  <c r="J301" i="15"/>
  <c r="J299" i="15"/>
  <c r="J297" i="15"/>
  <c r="J295" i="15"/>
  <c r="J293" i="15"/>
  <c r="J291" i="15"/>
  <c r="J289" i="15"/>
  <c r="J287" i="15"/>
  <c r="J285" i="15"/>
  <c r="J283" i="15"/>
  <c r="J282" i="15"/>
  <c r="J281" i="15"/>
  <c r="E276" i="15"/>
  <c r="E275" i="15"/>
  <c r="E274" i="15"/>
  <c r="C268" i="15"/>
  <c r="C267" i="15"/>
  <c r="J262" i="15"/>
  <c r="J261" i="15"/>
  <c r="J260" i="15"/>
  <c r="J259" i="15"/>
  <c r="J258" i="15"/>
  <c r="J257" i="15"/>
  <c r="J256" i="15"/>
  <c r="J255" i="15"/>
  <c r="J254" i="15"/>
  <c r="J253" i="15"/>
  <c r="J252" i="15"/>
  <c r="J251" i="15"/>
  <c r="J250" i="15"/>
  <c r="J249" i="15"/>
  <c r="J248" i="15"/>
  <c r="J247" i="15"/>
  <c r="J246" i="15"/>
  <c r="J245" i="15"/>
  <c r="J244" i="15"/>
  <c r="J243" i="15"/>
  <c r="J242" i="15"/>
  <c r="J241" i="15"/>
  <c r="J240" i="15"/>
  <c r="J239" i="15"/>
  <c r="J238" i="15"/>
  <c r="J237" i="15"/>
  <c r="J236" i="15"/>
  <c r="J235" i="15"/>
  <c r="J234" i="15"/>
  <c r="J233" i="15"/>
  <c r="J232" i="15"/>
  <c r="J231" i="15"/>
  <c r="J230" i="15"/>
  <c r="J229" i="15"/>
  <c r="J228" i="15"/>
  <c r="E224" i="15"/>
  <c r="E223" i="15"/>
  <c r="E222" i="15"/>
  <c r="C214" i="15"/>
  <c r="C213" i="15"/>
  <c r="J196" i="15"/>
  <c r="F196" i="15"/>
  <c r="J188" i="15"/>
  <c r="F188" i="15"/>
  <c r="J183" i="15"/>
  <c r="F183" i="15"/>
  <c r="E173" i="15"/>
  <c r="E172" i="15"/>
  <c r="E171" i="15"/>
  <c r="J157" i="15"/>
  <c r="F157" i="15"/>
  <c r="E157" i="15"/>
  <c r="H156" i="15"/>
  <c r="H153" i="15"/>
  <c r="H150" i="15"/>
  <c r="U1336" i="15" s="1"/>
  <c r="H147" i="15"/>
  <c r="H144" i="15"/>
  <c r="H141" i="15"/>
  <c r="U1332" i="15" s="1"/>
  <c r="H139" i="15"/>
  <c r="U1330" i="15" s="1"/>
  <c r="H137" i="15"/>
  <c r="F16" i="15" s="1"/>
  <c r="H134" i="15"/>
  <c r="H130" i="15"/>
  <c r="H128" i="15"/>
  <c r="H125" i="15"/>
  <c r="H121" i="15"/>
  <c r="E115" i="15"/>
  <c r="E114" i="15"/>
  <c r="E113" i="15"/>
  <c r="C105" i="15"/>
  <c r="C1112" i="15" s="1"/>
  <c r="C104" i="15"/>
  <c r="C1111" i="15" s="1"/>
  <c r="J70" i="15"/>
  <c r="F70" i="15"/>
  <c r="E63" i="15"/>
  <c r="E329" i="15" s="1"/>
  <c r="E62" i="15"/>
  <c r="E61" i="15"/>
  <c r="E327" i="15" s="1"/>
  <c r="J16" i="15"/>
  <c r="J18" i="15" s="1"/>
  <c r="F14" i="15"/>
  <c r="X2" i="15"/>
  <c r="Y2" i="15" s="1"/>
  <c r="T1484" i="15" l="1"/>
  <c r="T1281" i="15"/>
  <c r="T1277" i="15"/>
  <c r="T1273" i="15"/>
  <c r="T1269" i="15"/>
  <c r="T1284" i="15"/>
  <c r="T1282" i="15"/>
  <c r="T1280" i="15"/>
  <c r="T1278" i="15"/>
  <c r="T1276" i="15"/>
  <c r="T1274" i="15"/>
  <c r="T1272" i="15"/>
  <c r="T1270" i="15"/>
  <c r="T1268" i="15"/>
  <c r="T1283" i="15"/>
  <c r="T1279" i="15"/>
  <c r="T1275" i="15"/>
  <c r="T1271" i="15"/>
  <c r="T1267" i="15"/>
  <c r="R1284" i="15"/>
  <c r="R1269" i="15"/>
  <c r="R1282" i="15"/>
  <c r="R1278" i="15"/>
  <c r="R1274" i="15"/>
  <c r="R1270" i="15"/>
  <c r="R1283" i="15"/>
  <c r="R1279" i="15"/>
  <c r="R1275" i="15"/>
  <c r="R1271" i="15"/>
  <c r="R1280" i="15"/>
  <c r="R1276" i="15"/>
  <c r="R1272" i="15"/>
  <c r="R1268" i="15"/>
  <c r="R1281" i="15"/>
  <c r="R1277" i="15"/>
  <c r="R1273" i="15"/>
  <c r="U1334" i="15"/>
  <c r="J317" i="15"/>
  <c r="J569" i="15" s="1"/>
  <c r="U1319" i="15"/>
  <c r="F189" i="15"/>
  <c r="F206" i="15" s="1"/>
  <c r="F36" i="15" s="1"/>
  <c r="J717" i="15"/>
  <c r="J738" i="15" s="1"/>
  <c r="J28" i="15" s="1"/>
  <c r="J33" i="15" s="1"/>
  <c r="C16" i="3"/>
  <c r="J609" i="15"/>
  <c r="J563" i="15" s="1"/>
  <c r="C158" i="3"/>
  <c r="C54" i="3"/>
  <c r="T1285" i="15"/>
  <c r="T1289" i="15"/>
  <c r="T1293" i="15"/>
  <c r="T1297" i="15"/>
  <c r="T1301" i="15"/>
  <c r="T1305" i="15"/>
  <c r="T1309" i="15"/>
  <c r="T1313" i="15"/>
  <c r="T1317" i="15"/>
  <c r="H157" i="15"/>
  <c r="J367" i="15"/>
  <c r="J568" i="15" s="1"/>
  <c r="J419" i="15"/>
  <c r="J567" i="15" s="1"/>
  <c r="J469" i="15"/>
  <c r="J566" i="15" s="1"/>
  <c r="J564" i="15"/>
  <c r="F709" i="15"/>
  <c r="F710" i="15" s="1"/>
  <c r="F712" i="15" s="1"/>
  <c r="F717" i="15" s="1"/>
  <c r="U1345" i="15" s="1"/>
  <c r="H903" i="15"/>
  <c r="F79" i="15" s="1"/>
  <c r="J264" i="15"/>
  <c r="J570" i="15" s="1"/>
  <c r="T1287" i="15"/>
  <c r="T1291" i="15"/>
  <c r="T1295" i="15"/>
  <c r="T1299" i="15"/>
  <c r="T1303" i="15"/>
  <c r="T1307" i="15"/>
  <c r="T1311" i="15"/>
  <c r="T1315" i="15"/>
  <c r="J189" i="15"/>
  <c r="J206" i="15" s="1"/>
  <c r="J36" i="15" s="1"/>
  <c r="J650" i="15"/>
  <c r="J562" i="15" s="1"/>
  <c r="T1286" i="15"/>
  <c r="T1288" i="15"/>
  <c r="T1290" i="15"/>
  <c r="T1292" i="15"/>
  <c r="T1294" i="15"/>
  <c r="T1296" i="15"/>
  <c r="T1298" i="15"/>
  <c r="T1300" i="15"/>
  <c r="T1302" i="15"/>
  <c r="T1304" i="15"/>
  <c r="T1306" i="15"/>
  <c r="T1308" i="15"/>
  <c r="T1310" i="15"/>
  <c r="T1312" i="15"/>
  <c r="T1314" i="15"/>
  <c r="T1316" i="15"/>
  <c r="R1679" i="15"/>
  <c r="R1678" i="15"/>
  <c r="R1677" i="15"/>
  <c r="R1676" i="15"/>
  <c r="R1675" i="15"/>
  <c r="R1674" i="15"/>
  <c r="R1673" i="15"/>
  <c r="R1672" i="15"/>
  <c r="R1671" i="15"/>
  <c r="R1670" i="15"/>
  <c r="R1669" i="15"/>
  <c r="R1668" i="15"/>
  <c r="R1667" i="15"/>
  <c r="R1666" i="15"/>
  <c r="R1665" i="15"/>
  <c r="R1664" i="15"/>
  <c r="R1663" i="15"/>
  <c r="R1662" i="15"/>
  <c r="R1661" i="15"/>
  <c r="R1660" i="15"/>
  <c r="R1659" i="15"/>
  <c r="R1658" i="15"/>
  <c r="R1657" i="15"/>
  <c r="R1656" i="15"/>
  <c r="R1655" i="15"/>
  <c r="R1654" i="15"/>
  <c r="R1653" i="15"/>
  <c r="R1652" i="15"/>
  <c r="R1651" i="15"/>
  <c r="R1650" i="15"/>
  <c r="R1649" i="15"/>
  <c r="R1648" i="15"/>
  <c r="R1647" i="15"/>
  <c r="R1646" i="15"/>
  <c r="R1645" i="15"/>
  <c r="R1644" i="15"/>
  <c r="R1643" i="15"/>
  <c r="R1642" i="15"/>
  <c r="R1641" i="15"/>
  <c r="R1640" i="15"/>
  <c r="R1639" i="15"/>
  <c r="R1638" i="15"/>
  <c r="R1637" i="15"/>
  <c r="R1636" i="15"/>
  <c r="R1635" i="15"/>
  <c r="R1634" i="15"/>
  <c r="R1633" i="15"/>
  <c r="R1632" i="15"/>
  <c r="R1631" i="15"/>
  <c r="R1630" i="15"/>
  <c r="R1629" i="15"/>
  <c r="R1628" i="15"/>
  <c r="R1627" i="15"/>
  <c r="R1626" i="15"/>
  <c r="R1625" i="15"/>
  <c r="R1624" i="15"/>
  <c r="R1623" i="15"/>
  <c r="R1622" i="15"/>
  <c r="R1621" i="15"/>
  <c r="R1620" i="15"/>
  <c r="R1619" i="15"/>
  <c r="R1618" i="15"/>
  <c r="R1617" i="15"/>
  <c r="R1616" i="15"/>
  <c r="R1615" i="15"/>
  <c r="R1614" i="15"/>
  <c r="R1613" i="15"/>
  <c r="R1612" i="15"/>
  <c r="R1611" i="15"/>
  <c r="R1610" i="15"/>
  <c r="R1609" i="15"/>
  <c r="R1608" i="15"/>
  <c r="R1607" i="15"/>
  <c r="R1606" i="15"/>
  <c r="R1605" i="15"/>
  <c r="R1604" i="15"/>
  <c r="R1603" i="15"/>
  <c r="R1602" i="15"/>
  <c r="R1601" i="15"/>
  <c r="R1600" i="15"/>
  <c r="R1599" i="15"/>
  <c r="R1598" i="15"/>
  <c r="R1597" i="15"/>
  <c r="R1596" i="15"/>
  <c r="R1595" i="15"/>
  <c r="R1594" i="15"/>
  <c r="R1593" i="15"/>
  <c r="R1592" i="15"/>
  <c r="R1591" i="15"/>
  <c r="R1590" i="15"/>
  <c r="R1589" i="15"/>
  <c r="R1588" i="15"/>
  <c r="R1587" i="15"/>
  <c r="R1586" i="15"/>
  <c r="R1585" i="15"/>
  <c r="R1584" i="15"/>
  <c r="R1583" i="15"/>
  <c r="R1582" i="15"/>
  <c r="R1581" i="15"/>
  <c r="R1580" i="15"/>
  <c r="R1579" i="15"/>
  <c r="R1578" i="15"/>
  <c r="R1577" i="15"/>
  <c r="R1576" i="15"/>
  <c r="R1575" i="15"/>
  <c r="R1574" i="15"/>
  <c r="R1573" i="15"/>
  <c r="R1572" i="15"/>
  <c r="R1571" i="15"/>
  <c r="R1570" i="15"/>
  <c r="R1569" i="15"/>
  <c r="R1568" i="15"/>
  <c r="R1567" i="15"/>
  <c r="R1566" i="15"/>
  <c r="R1565" i="15"/>
  <c r="R1564" i="15"/>
  <c r="R1563" i="15"/>
  <c r="R1562" i="15"/>
  <c r="R1561" i="15"/>
  <c r="R1560" i="15"/>
  <c r="R1559" i="15"/>
  <c r="R1558" i="15"/>
  <c r="R1557" i="15"/>
  <c r="R1556" i="15"/>
  <c r="R1555" i="15"/>
  <c r="R1554" i="15"/>
  <c r="R1553" i="15"/>
  <c r="R1552" i="15"/>
  <c r="R1551" i="15"/>
  <c r="R1550" i="15"/>
  <c r="R1549" i="15"/>
  <c r="R1548" i="15"/>
  <c r="R1547" i="15"/>
  <c r="R1546" i="15"/>
  <c r="R1545" i="15"/>
  <c r="R1544" i="15"/>
  <c r="R1543" i="15"/>
  <c r="R1542" i="15"/>
  <c r="R1541" i="15"/>
  <c r="R1540" i="15"/>
  <c r="R1539" i="15"/>
  <c r="R1538" i="15"/>
  <c r="R1537" i="15"/>
  <c r="R1536" i="15"/>
  <c r="R1535" i="15"/>
  <c r="R1534" i="15"/>
  <c r="R1533" i="15"/>
  <c r="R1532" i="15"/>
  <c r="R1531" i="15"/>
  <c r="R1530" i="15"/>
  <c r="R1529" i="15"/>
  <c r="R1528" i="15"/>
  <c r="R1527" i="15"/>
  <c r="R1526" i="15"/>
  <c r="R1525" i="15"/>
  <c r="R1524" i="15"/>
  <c r="R1523" i="15"/>
  <c r="R1522" i="15"/>
  <c r="R1521" i="15"/>
  <c r="R1520" i="15"/>
  <c r="R1519" i="15"/>
  <c r="R1518" i="15"/>
  <c r="R1517" i="15"/>
  <c r="R1516" i="15"/>
  <c r="R1515" i="15"/>
  <c r="R1514" i="15"/>
  <c r="R1513" i="15"/>
  <c r="R1512" i="15"/>
  <c r="R1511" i="15"/>
  <c r="R1510" i="15"/>
  <c r="R1509" i="15"/>
  <c r="R1508" i="15"/>
  <c r="R1507" i="15"/>
  <c r="R1506" i="15"/>
  <c r="R1505" i="15"/>
  <c r="R1504" i="15"/>
  <c r="R1503" i="15"/>
  <c r="R1502" i="15"/>
  <c r="R1501" i="15"/>
  <c r="R1500" i="15"/>
  <c r="R1499" i="15"/>
  <c r="R1498" i="15"/>
  <c r="R1497" i="15"/>
  <c r="R1496" i="15"/>
  <c r="R1495" i="15"/>
  <c r="R1494" i="15"/>
  <c r="R1493" i="15"/>
  <c r="R1492" i="15"/>
  <c r="R1491" i="15"/>
  <c r="R1490" i="15"/>
  <c r="R1489" i="15"/>
  <c r="R1488" i="15"/>
  <c r="R1487" i="15"/>
  <c r="R1486" i="15"/>
  <c r="R1485" i="15"/>
  <c r="R1484" i="15"/>
  <c r="R1483" i="15"/>
  <c r="R1482" i="15"/>
  <c r="R1481" i="15"/>
  <c r="R1480" i="15"/>
  <c r="R1479" i="15"/>
  <c r="R1478" i="15"/>
  <c r="R1477" i="15"/>
  <c r="R1476" i="15"/>
  <c r="R1475" i="15"/>
  <c r="R1474" i="15"/>
  <c r="R1473" i="15"/>
  <c r="R1472" i="15"/>
  <c r="R1471" i="15"/>
  <c r="R1470" i="15"/>
  <c r="R1469" i="15"/>
  <c r="R1468" i="15"/>
  <c r="R1467" i="15"/>
  <c r="R1466" i="15"/>
  <c r="R1465" i="15"/>
  <c r="R1464" i="15"/>
  <c r="R1463" i="15"/>
  <c r="R1462" i="15"/>
  <c r="R1461" i="15"/>
  <c r="R1460" i="15"/>
  <c r="R1459" i="15"/>
  <c r="R1458" i="15"/>
  <c r="R1457" i="15"/>
  <c r="R1456" i="15"/>
  <c r="R1455" i="15"/>
  <c r="R1454" i="15"/>
  <c r="R1453" i="15"/>
  <c r="R1452" i="15"/>
  <c r="R1451" i="15"/>
  <c r="R1450" i="15"/>
  <c r="R1449" i="15"/>
  <c r="R1448" i="15"/>
  <c r="R1447" i="15"/>
  <c r="R1446" i="15"/>
  <c r="R1445" i="15"/>
  <c r="R1444" i="15"/>
  <c r="R1443" i="15"/>
  <c r="R1442" i="15"/>
  <c r="R1441" i="15"/>
  <c r="R1440" i="15"/>
  <c r="R1439" i="15"/>
  <c r="R1438" i="15"/>
  <c r="R1437" i="15"/>
  <c r="R1436" i="15"/>
  <c r="R1435" i="15"/>
  <c r="R1434" i="15"/>
  <c r="R1433" i="15"/>
  <c r="R1432" i="15"/>
  <c r="R1431" i="15"/>
  <c r="R1430" i="15"/>
  <c r="R1429" i="15"/>
  <c r="R1428" i="15"/>
  <c r="R1427" i="15"/>
  <c r="R1426" i="15"/>
  <c r="R1425" i="15"/>
  <c r="R1424" i="15"/>
  <c r="R1423" i="15"/>
  <c r="R1422" i="15"/>
  <c r="R1421" i="15"/>
  <c r="R1420" i="15"/>
  <c r="R1419" i="15"/>
  <c r="R1418" i="15"/>
  <c r="R1417" i="15"/>
  <c r="R1416" i="15"/>
  <c r="R1415" i="15"/>
  <c r="R1414" i="15"/>
  <c r="R1413" i="15"/>
  <c r="R1412" i="15"/>
  <c r="R1411" i="15"/>
  <c r="R1410" i="15"/>
  <c r="R1409" i="15"/>
  <c r="R1408" i="15"/>
  <c r="R1407" i="15"/>
  <c r="R1406" i="15"/>
  <c r="R1405" i="15"/>
  <c r="R1404" i="15"/>
  <c r="R1403" i="15"/>
  <c r="R1402" i="15"/>
  <c r="R1401" i="15"/>
  <c r="R1400" i="15"/>
  <c r="R1399" i="15"/>
  <c r="R1398" i="15"/>
  <c r="R1397" i="15"/>
  <c r="R1396" i="15"/>
  <c r="R1395" i="15"/>
  <c r="R1394" i="15"/>
  <c r="R1393" i="15"/>
  <c r="R1392" i="15"/>
  <c r="R1391" i="15"/>
  <c r="R1390" i="15"/>
  <c r="R1389" i="15"/>
  <c r="R1388" i="15"/>
  <c r="R1387" i="15"/>
  <c r="R1386" i="15"/>
  <c r="R1385" i="15"/>
  <c r="R1384" i="15"/>
  <c r="R1383" i="15"/>
  <c r="R1382" i="15"/>
  <c r="R1381" i="15"/>
  <c r="R1380" i="15"/>
  <c r="R1379" i="15"/>
  <c r="R1378" i="15"/>
  <c r="R1377" i="15"/>
  <c r="R1376" i="15"/>
  <c r="R1375" i="15"/>
  <c r="R1374" i="15"/>
  <c r="R1373" i="15"/>
  <c r="R1372" i="15"/>
  <c r="R1371" i="15"/>
  <c r="R1370" i="15"/>
  <c r="R1369" i="15"/>
  <c r="R1368" i="15"/>
  <c r="R1367" i="15"/>
  <c r="R1366" i="15"/>
  <c r="R1365" i="15"/>
  <c r="R1364" i="15"/>
  <c r="R1363" i="15"/>
  <c r="R1362" i="15"/>
  <c r="R1361" i="15"/>
  <c r="R1360" i="15"/>
  <c r="R1359" i="15"/>
  <c r="R1358" i="15"/>
  <c r="R1357" i="15"/>
  <c r="R1356" i="15"/>
  <c r="R1355" i="15"/>
  <c r="R1354" i="15"/>
  <c r="R1353" i="15"/>
  <c r="R1352" i="15"/>
  <c r="R1351" i="15"/>
  <c r="R1350" i="15"/>
  <c r="R1349" i="15"/>
  <c r="R1348" i="15"/>
  <c r="R1347" i="15"/>
  <c r="R1346" i="15"/>
  <c r="R1345" i="15"/>
  <c r="R1344" i="15"/>
  <c r="R1343" i="15"/>
  <c r="R1342" i="15"/>
  <c r="R1341" i="15"/>
  <c r="R1340" i="15"/>
  <c r="R1339" i="15"/>
  <c r="R1338" i="15"/>
  <c r="R1337" i="15"/>
  <c r="R1336" i="15"/>
  <c r="R1335" i="15"/>
  <c r="R1334" i="15"/>
  <c r="R1333" i="15"/>
  <c r="R1332" i="15"/>
  <c r="R1331" i="15"/>
  <c r="R1330" i="15"/>
  <c r="R1329" i="15"/>
  <c r="R1328" i="15"/>
  <c r="R1327" i="15"/>
  <c r="R1326" i="15"/>
  <c r="R1325" i="15"/>
  <c r="R1324" i="15"/>
  <c r="R1323" i="15"/>
  <c r="R1322" i="15"/>
  <c r="R1321" i="15"/>
  <c r="R1320" i="15"/>
  <c r="R1317" i="15"/>
  <c r="R1316" i="15"/>
  <c r="R1315" i="15"/>
  <c r="R1314" i="15"/>
  <c r="R1313" i="15"/>
  <c r="R1312" i="15"/>
  <c r="R1311" i="15"/>
  <c r="R1310" i="15"/>
  <c r="R1309" i="15"/>
  <c r="R1308" i="15"/>
  <c r="R1307" i="15"/>
  <c r="R1306" i="15"/>
  <c r="R1305" i="15"/>
  <c r="R1304" i="15"/>
  <c r="R1303" i="15"/>
  <c r="R1302" i="15"/>
  <c r="R1301" i="15"/>
  <c r="R1300" i="15"/>
  <c r="R1299" i="15"/>
  <c r="R1298" i="15"/>
  <c r="R1297" i="15"/>
  <c r="R1296" i="15"/>
  <c r="R1295" i="15"/>
  <c r="R1294" i="15"/>
  <c r="R1293" i="15"/>
  <c r="R1292" i="15"/>
  <c r="R1291" i="15"/>
  <c r="R1290" i="15"/>
  <c r="R1289" i="15"/>
  <c r="R1288" i="15"/>
  <c r="R1287" i="15"/>
  <c r="R1286" i="15"/>
  <c r="R1285" i="15"/>
  <c r="F32" i="15"/>
  <c r="T1424" i="15"/>
  <c r="T1426" i="15"/>
  <c r="T1428" i="15"/>
  <c r="T1430" i="15"/>
  <c r="T1432" i="15"/>
  <c r="T1434" i="15"/>
  <c r="T1436" i="15"/>
  <c r="T1438" i="15"/>
  <c r="T1440" i="15"/>
  <c r="T1442" i="15"/>
  <c r="T1444" i="15"/>
  <c r="T1446" i="15"/>
  <c r="T1448" i="15"/>
  <c r="T1450" i="15"/>
  <c r="T1452" i="15"/>
  <c r="T1454" i="15"/>
  <c r="T1456" i="15"/>
  <c r="T1458" i="15"/>
  <c r="T1460" i="15"/>
  <c r="T1462" i="15"/>
  <c r="T1464" i="15"/>
  <c r="T1466" i="15"/>
  <c r="T1468" i="15"/>
  <c r="T1470" i="15"/>
  <c r="T1472" i="15"/>
  <c r="T1474" i="15"/>
  <c r="T1476" i="15"/>
  <c r="T1478" i="15"/>
  <c r="T1480" i="15"/>
  <c r="T1482" i="15"/>
  <c r="U1318" i="15"/>
  <c r="T1679" i="15"/>
  <c r="T1678" i="15"/>
  <c r="T1677" i="15"/>
  <c r="T1676" i="15"/>
  <c r="T1675" i="15"/>
  <c r="T1674" i="15"/>
  <c r="T1673" i="15"/>
  <c r="T1672" i="15"/>
  <c r="T1671" i="15"/>
  <c r="T1670" i="15"/>
  <c r="T1669" i="15"/>
  <c r="T1668" i="15"/>
  <c r="T1667" i="15"/>
  <c r="T1666" i="15"/>
  <c r="T1665" i="15"/>
  <c r="T1664" i="15"/>
  <c r="T1663" i="15"/>
  <c r="T1662" i="15"/>
  <c r="T1661" i="15"/>
  <c r="T1660" i="15"/>
  <c r="T1659" i="15"/>
  <c r="T1658" i="15"/>
  <c r="T1657" i="15"/>
  <c r="T1656" i="15"/>
  <c r="T1655" i="15"/>
  <c r="T1654" i="15"/>
  <c r="T1653" i="15"/>
  <c r="T1652" i="15"/>
  <c r="T1651" i="15"/>
  <c r="T1650" i="15"/>
  <c r="T1649" i="15"/>
  <c r="T1648" i="15"/>
  <c r="T1647" i="15"/>
  <c r="T1646" i="15"/>
  <c r="T1645" i="15"/>
  <c r="T1644" i="15"/>
  <c r="T1643" i="15"/>
  <c r="T1642" i="15"/>
  <c r="T1641" i="15"/>
  <c r="T1640" i="15"/>
  <c r="T1639" i="15"/>
  <c r="T1638" i="15"/>
  <c r="T1637" i="15"/>
  <c r="T1636" i="15"/>
  <c r="T1635" i="15"/>
  <c r="T1634" i="15"/>
  <c r="T1633" i="15"/>
  <c r="T1632" i="15"/>
  <c r="T1631" i="15"/>
  <c r="T1630" i="15"/>
  <c r="T1629" i="15"/>
  <c r="T1628" i="15"/>
  <c r="T1627" i="15"/>
  <c r="T1626" i="15"/>
  <c r="T1625" i="15"/>
  <c r="T1624" i="15"/>
  <c r="T1623" i="15"/>
  <c r="T1622" i="15"/>
  <c r="T1621" i="15"/>
  <c r="T1620" i="15"/>
  <c r="T1619" i="15"/>
  <c r="T1618" i="15"/>
  <c r="T1617" i="15"/>
  <c r="T1616" i="15"/>
  <c r="T1615" i="15"/>
  <c r="T1614" i="15"/>
  <c r="T1613" i="15"/>
  <c r="T1612" i="15"/>
  <c r="T1611" i="15"/>
  <c r="T1610" i="15"/>
  <c r="T1609" i="15"/>
  <c r="T1608" i="15"/>
  <c r="T1607" i="15"/>
  <c r="T1606" i="15"/>
  <c r="T1605" i="15"/>
  <c r="T1604" i="15"/>
  <c r="T1603" i="15"/>
  <c r="T1602" i="15"/>
  <c r="T1601" i="15"/>
  <c r="T1600" i="15"/>
  <c r="T1599" i="15"/>
  <c r="T1598" i="15"/>
  <c r="T1597" i="15"/>
  <c r="T1596" i="15"/>
  <c r="T1595" i="15"/>
  <c r="T1594" i="15"/>
  <c r="T1593" i="15"/>
  <c r="T1592" i="15"/>
  <c r="T1591" i="15"/>
  <c r="T1590" i="15"/>
  <c r="T1589" i="15"/>
  <c r="T1588" i="15"/>
  <c r="T1587" i="15"/>
  <c r="T1586" i="15"/>
  <c r="T1585" i="15"/>
  <c r="T1584" i="15"/>
  <c r="T1583" i="15"/>
  <c r="T1582" i="15"/>
  <c r="T1581" i="15"/>
  <c r="T1580" i="15"/>
  <c r="T1579" i="15"/>
  <c r="T1578" i="15"/>
  <c r="T1577" i="15"/>
  <c r="T1576" i="15"/>
  <c r="T1575" i="15"/>
  <c r="T1574" i="15"/>
  <c r="T1573" i="15"/>
  <c r="T1572" i="15"/>
  <c r="T1571" i="15"/>
  <c r="T1570" i="15"/>
  <c r="T1569" i="15"/>
  <c r="T1568" i="15"/>
  <c r="T1567" i="15"/>
  <c r="T1566" i="15"/>
  <c r="T1565" i="15"/>
  <c r="T1564" i="15"/>
  <c r="T1563" i="15"/>
  <c r="T1562" i="15"/>
  <c r="T1561" i="15"/>
  <c r="T1560" i="15"/>
  <c r="T1559" i="15"/>
  <c r="T1558" i="15"/>
  <c r="T1557" i="15"/>
  <c r="T1556" i="15"/>
  <c r="T1555" i="15"/>
  <c r="T1554" i="15"/>
  <c r="T1553" i="15"/>
  <c r="T1552" i="15"/>
  <c r="T1551" i="15"/>
  <c r="T1550" i="15"/>
  <c r="T1549" i="15"/>
  <c r="T1548" i="15"/>
  <c r="T1547" i="15"/>
  <c r="T1546" i="15"/>
  <c r="T1545" i="15"/>
  <c r="T1544" i="15"/>
  <c r="T1543" i="15"/>
  <c r="T1542" i="15"/>
  <c r="T1541" i="15"/>
  <c r="T1540" i="15"/>
  <c r="T1539" i="15"/>
  <c r="T1538" i="15"/>
  <c r="T1537" i="15"/>
  <c r="T1536" i="15"/>
  <c r="T1535" i="15"/>
  <c r="T1534" i="15"/>
  <c r="T1533" i="15"/>
  <c r="T1532" i="15"/>
  <c r="T1531" i="15"/>
  <c r="T1530" i="15"/>
  <c r="T1529" i="15"/>
  <c r="T1528" i="15"/>
  <c r="T1527" i="15"/>
  <c r="T1526" i="15"/>
  <c r="T1525" i="15"/>
  <c r="T1524" i="15"/>
  <c r="T1523" i="15"/>
  <c r="T1522" i="15"/>
  <c r="T1521" i="15"/>
  <c r="T1520" i="15"/>
  <c r="T1519" i="15"/>
  <c r="T1518" i="15"/>
  <c r="T1517" i="15"/>
  <c r="T1516" i="15"/>
  <c r="T1515" i="15"/>
  <c r="T1514" i="15"/>
  <c r="T1513" i="15"/>
  <c r="T1512" i="15"/>
  <c r="T1511" i="15"/>
  <c r="T1510" i="15"/>
  <c r="T1509" i="15"/>
  <c r="T1508" i="15"/>
  <c r="T1507" i="15"/>
  <c r="T1506" i="15"/>
  <c r="T1505" i="15"/>
  <c r="T1504" i="15"/>
  <c r="T1503" i="15"/>
  <c r="T1502" i="15"/>
  <c r="T1501" i="15"/>
  <c r="T1500" i="15"/>
  <c r="T1499" i="15"/>
  <c r="T1498" i="15"/>
  <c r="T1497" i="15"/>
  <c r="T1496" i="15"/>
  <c r="T1495" i="15"/>
  <c r="T1494" i="15"/>
  <c r="T1493" i="15"/>
  <c r="T1492" i="15"/>
  <c r="T1491" i="15"/>
  <c r="T1490" i="15"/>
  <c r="T1489" i="15"/>
  <c r="T1488" i="15"/>
  <c r="T1487" i="15"/>
  <c r="T1486" i="15"/>
  <c r="T1485" i="15"/>
  <c r="T1319" i="15"/>
  <c r="T1320" i="15"/>
  <c r="T1321" i="15"/>
  <c r="T1322" i="15"/>
  <c r="T1323" i="15"/>
  <c r="T1324" i="15"/>
  <c r="T1325" i="15"/>
  <c r="T1326" i="15"/>
  <c r="T1327" i="15"/>
  <c r="T1328" i="15"/>
  <c r="T1329" i="15"/>
  <c r="T1330" i="15"/>
  <c r="T1331" i="15"/>
  <c r="T1332" i="15"/>
  <c r="T1333" i="15"/>
  <c r="T1334" i="15"/>
  <c r="T1335" i="15"/>
  <c r="T1336" i="15"/>
  <c r="T1337" i="15"/>
  <c r="T1338" i="15"/>
  <c r="T1339" i="15"/>
  <c r="T1340" i="15"/>
  <c r="T1341" i="15"/>
  <c r="T1342" i="15"/>
  <c r="T1343" i="15"/>
  <c r="T1344" i="15"/>
  <c r="T1345" i="15"/>
  <c r="T1346" i="15"/>
  <c r="T1347" i="15"/>
  <c r="T1348" i="15"/>
  <c r="T1349" i="15"/>
  <c r="T1350" i="15"/>
  <c r="T1351" i="15"/>
  <c r="T1352" i="15"/>
  <c r="T1353" i="15"/>
  <c r="T1354" i="15"/>
  <c r="T1355" i="15"/>
  <c r="T1356" i="15"/>
  <c r="T1357" i="15"/>
  <c r="T1358" i="15"/>
  <c r="T1359" i="15"/>
  <c r="T1360" i="15"/>
  <c r="T1361" i="15"/>
  <c r="T1362" i="15"/>
  <c r="T1363" i="15"/>
  <c r="T1364" i="15"/>
  <c r="T1365" i="15"/>
  <c r="T1366" i="15"/>
  <c r="T1367" i="15"/>
  <c r="T1368" i="15"/>
  <c r="T1369" i="15"/>
  <c r="T1370" i="15"/>
  <c r="T1371" i="15"/>
  <c r="T1372" i="15"/>
  <c r="T1373" i="15"/>
  <c r="T1374" i="15"/>
  <c r="T1375" i="15"/>
  <c r="T1376" i="15"/>
  <c r="T1377" i="15"/>
  <c r="T1378" i="15"/>
  <c r="T1379" i="15"/>
  <c r="T1380" i="15"/>
  <c r="T1381" i="15"/>
  <c r="T1382" i="15"/>
  <c r="T1383" i="15"/>
  <c r="T1384" i="15"/>
  <c r="T1385" i="15"/>
  <c r="T1386" i="15"/>
  <c r="T1387" i="15"/>
  <c r="T1388" i="15"/>
  <c r="T1389" i="15"/>
  <c r="T1390" i="15"/>
  <c r="T1391" i="15"/>
  <c r="T1392" i="15"/>
  <c r="T1393" i="15"/>
  <c r="T1394" i="15"/>
  <c r="T1395" i="15"/>
  <c r="T1396" i="15"/>
  <c r="T1397" i="15"/>
  <c r="T1398" i="15"/>
  <c r="T1399" i="15"/>
  <c r="T1400" i="15"/>
  <c r="T1401" i="15"/>
  <c r="T1402" i="15"/>
  <c r="T1403" i="15"/>
  <c r="T1404" i="15"/>
  <c r="T1405" i="15"/>
  <c r="T1406" i="15"/>
  <c r="T1407" i="15"/>
  <c r="T1408" i="15"/>
  <c r="T1409" i="15"/>
  <c r="T1410" i="15"/>
  <c r="T1411" i="15"/>
  <c r="T1412" i="15"/>
  <c r="T1413" i="15"/>
  <c r="T1414" i="15"/>
  <c r="T1415" i="15"/>
  <c r="T1416" i="15"/>
  <c r="T1417" i="15"/>
  <c r="T1418" i="15"/>
  <c r="T1419" i="15"/>
  <c r="T1420" i="15"/>
  <c r="T1421" i="15"/>
  <c r="T1422" i="15"/>
  <c r="T1423" i="15"/>
  <c r="T1425" i="15"/>
  <c r="T1427" i="15"/>
  <c r="T1429" i="15"/>
  <c r="T1431" i="15"/>
  <c r="T1433" i="15"/>
  <c r="T1435" i="15"/>
  <c r="T1437" i="15"/>
  <c r="T1439" i="15"/>
  <c r="T1441" i="15"/>
  <c r="T1443" i="15"/>
  <c r="T1445" i="15"/>
  <c r="T1447" i="15"/>
  <c r="T1449" i="15"/>
  <c r="T1451" i="15"/>
  <c r="T1453" i="15"/>
  <c r="T1455" i="15"/>
  <c r="T1457" i="15"/>
  <c r="T1459" i="15"/>
  <c r="T1461" i="15"/>
  <c r="T1463" i="15"/>
  <c r="T1465" i="15"/>
  <c r="T1467" i="15"/>
  <c r="T1469" i="15"/>
  <c r="T1471" i="15"/>
  <c r="T1473" i="15"/>
  <c r="T1475" i="15"/>
  <c r="T1477" i="15"/>
  <c r="T1479" i="15"/>
  <c r="T1481" i="15"/>
  <c r="T1483" i="15"/>
  <c r="S1318" i="15"/>
  <c r="S1283" i="15" l="1"/>
  <c r="S1281" i="15"/>
  <c r="S1279" i="15"/>
  <c r="S1277" i="15"/>
  <c r="S1275" i="15"/>
  <c r="S1273" i="15"/>
  <c r="S1271" i="15"/>
  <c r="S1269" i="15"/>
  <c r="S1267" i="15"/>
  <c r="S1284" i="15"/>
  <c r="S1282" i="15"/>
  <c r="S1280" i="15"/>
  <c r="S1278" i="15"/>
  <c r="S1276" i="15"/>
  <c r="S1274" i="15"/>
  <c r="S1272" i="15"/>
  <c r="S1270" i="15"/>
  <c r="S1268" i="15"/>
  <c r="J39" i="15"/>
  <c r="J41" i="15" s="1"/>
  <c r="J48" i="15" s="1"/>
  <c r="J73" i="15" s="1"/>
  <c r="J81" i="15" s="1"/>
  <c r="F18" i="15"/>
  <c r="U1344" i="15"/>
  <c r="F738" i="15"/>
  <c r="F28" i="15" s="1"/>
  <c r="S1679" i="15"/>
  <c r="S1678" i="15"/>
  <c r="S1677" i="15"/>
  <c r="S1676" i="15"/>
  <c r="S1675" i="15"/>
  <c r="S1674" i="15"/>
  <c r="S1673" i="15"/>
  <c r="S1672" i="15"/>
  <c r="S1671" i="15"/>
  <c r="S1670" i="15"/>
  <c r="S1669" i="15"/>
  <c r="S1668" i="15"/>
  <c r="S1667" i="15"/>
  <c r="S1666" i="15"/>
  <c r="S1665" i="15"/>
  <c r="S1664" i="15"/>
  <c r="S1663" i="15"/>
  <c r="S1662" i="15"/>
  <c r="S1661" i="15"/>
  <c r="S1660" i="15"/>
  <c r="S1659" i="15"/>
  <c r="S1658" i="15"/>
  <c r="S1657" i="15"/>
  <c r="S1656" i="15"/>
  <c r="S1655" i="15"/>
  <c r="S1654" i="15"/>
  <c r="S1653" i="15"/>
  <c r="S1652" i="15"/>
  <c r="S1651" i="15"/>
  <c r="S1650" i="15"/>
  <c r="S1649" i="15"/>
  <c r="S1648" i="15"/>
  <c r="S1647" i="15"/>
  <c r="S1646" i="15"/>
  <c r="S1645" i="15"/>
  <c r="S1644" i="15"/>
  <c r="S1643" i="15"/>
  <c r="S1642" i="15"/>
  <c r="S1641" i="15"/>
  <c r="S1640" i="15"/>
  <c r="S1639" i="15"/>
  <c r="S1638" i="15"/>
  <c r="S1637" i="15"/>
  <c r="S1636" i="15"/>
  <c r="S1635" i="15"/>
  <c r="S1634" i="15"/>
  <c r="S1633" i="15"/>
  <c r="S1632" i="15"/>
  <c r="S1631" i="15"/>
  <c r="S1630" i="15"/>
  <c r="S1629" i="15"/>
  <c r="S1628" i="15"/>
  <c r="S1627" i="15"/>
  <c r="S1626" i="15"/>
  <c r="S1625" i="15"/>
  <c r="S1624" i="15"/>
  <c r="S1623" i="15"/>
  <c r="S1622" i="15"/>
  <c r="S1621" i="15"/>
  <c r="S1620" i="15"/>
  <c r="S1619" i="15"/>
  <c r="S1618" i="15"/>
  <c r="S1617" i="15"/>
  <c r="S1616" i="15"/>
  <c r="S1615" i="15"/>
  <c r="S1614" i="15"/>
  <c r="S1613" i="15"/>
  <c r="S1612" i="15"/>
  <c r="S1611" i="15"/>
  <c r="S1610" i="15"/>
  <c r="S1609" i="15"/>
  <c r="S1608" i="15"/>
  <c r="S1607" i="15"/>
  <c r="S1606" i="15"/>
  <c r="S1605" i="15"/>
  <c r="S1604" i="15"/>
  <c r="S1603" i="15"/>
  <c r="S1602" i="15"/>
  <c r="S1601" i="15"/>
  <c r="S1600" i="15"/>
  <c r="S1599" i="15"/>
  <c r="S1598" i="15"/>
  <c r="S1597" i="15"/>
  <c r="S1596" i="15"/>
  <c r="S1595" i="15"/>
  <c r="S1594" i="15"/>
  <c r="S1593" i="15"/>
  <c r="S1592" i="15"/>
  <c r="S1591" i="15"/>
  <c r="S1590" i="15"/>
  <c r="S1589" i="15"/>
  <c r="S1588" i="15"/>
  <c r="S1587" i="15"/>
  <c r="S1586" i="15"/>
  <c r="S1585" i="15"/>
  <c r="S1584" i="15"/>
  <c r="S1583" i="15"/>
  <c r="S1582" i="15"/>
  <c r="S1581" i="15"/>
  <c r="S1580" i="15"/>
  <c r="S1579" i="15"/>
  <c r="S1578" i="15"/>
  <c r="S1577" i="15"/>
  <c r="S1576" i="15"/>
  <c r="S1575" i="15"/>
  <c r="S1574" i="15"/>
  <c r="S1573" i="15"/>
  <c r="S1572" i="15"/>
  <c r="S1571" i="15"/>
  <c r="S1570" i="15"/>
  <c r="S1569" i="15"/>
  <c r="S1568" i="15"/>
  <c r="S1567" i="15"/>
  <c r="S1566" i="15"/>
  <c r="S1565" i="15"/>
  <c r="S1564" i="15"/>
  <c r="S1563" i="15"/>
  <c r="S1562" i="15"/>
  <c r="S1561" i="15"/>
  <c r="S1560" i="15"/>
  <c r="S1559" i="15"/>
  <c r="S1558" i="15"/>
  <c r="S1557" i="15"/>
  <c r="S1556" i="15"/>
  <c r="S1555" i="15"/>
  <c r="S1554" i="15"/>
  <c r="S1553" i="15"/>
  <c r="S1552" i="15"/>
  <c r="S1551" i="15"/>
  <c r="S1550" i="15"/>
  <c r="S1549" i="15"/>
  <c r="S1548" i="15"/>
  <c r="S1547" i="15"/>
  <c r="S1546" i="15"/>
  <c r="S1545" i="15"/>
  <c r="S1544" i="15"/>
  <c r="S1543" i="15"/>
  <c r="S1542" i="15"/>
  <c r="S1541" i="15"/>
  <c r="S1540" i="15"/>
  <c r="S1539" i="15"/>
  <c r="S1538" i="15"/>
  <c r="S1537" i="15"/>
  <c r="S1536" i="15"/>
  <c r="S1535" i="15"/>
  <c r="S1534" i="15"/>
  <c r="S1533" i="15"/>
  <c r="S1532" i="15"/>
  <c r="S1531" i="15"/>
  <c r="S1530" i="15"/>
  <c r="S1529" i="15"/>
  <c r="S1528" i="15"/>
  <c r="S1527" i="15"/>
  <c r="S1526" i="15"/>
  <c r="S1525" i="15"/>
  <c r="S1524" i="15"/>
  <c r="S1523" i="15"/>
  <c r="S1522" i="15"/>
  <c r="S1521" i="15"/>
  <c r="S1520" i="15"/>
  <c r="S1519" i="15"/>
  <c r="S1518" i="15"/>
  <c r="S1517" i="15"/>
  <c r="S1516" i="15"/>
  <c r="S1515" i="15"/>
  <c r="S1514" i="15"/>
  <c r="S1513" i="15"/>
  <c r="S1512" i="15"/>
  <c r="S1511" i="15"/>
  <c r="S1510" i="15"/>
  <c r="S1509" i="15"/>
  <c r="S1508" i="15"/>
  <c r="S1507" i="15"/>
  <c r="S1506" i="15"/>
  <c r="S1505" i="15"/>
  <c r="S1504" i="15"/>
  <c r="S1503" i="15"/>
  <c r="S1502" i="15"/>
  <c r="S1501" i="15"/>
  <c r="S1500" i="15"/>
  <c r="S1499" i="15"/>
  <c r="S1498" i="15"/>
  <c r="S1497" i="15"/>
  <c r="S1496" i="15"/>
  <c r="S1495" i="15"/>
  <c r="S1494" i="15"/>
  <c r="S1493" i="15"/>
  <c r="S1492" i="15"/>
  <c r="S1491" i="15"/>
  <c r="S1490" i="15"/>
  <c r="S1489" i="15"/>
  <c r="S1488" i="15"/>
  <c r="S1487" i="15"/>
  <c r="S1486" i="15"/>
  <c r="S1485" i="15"/>
  <c r="S1484" i="15"/>
  <c r="S1483" i="15"/>
  <c r="S1482" i="15"/>
  <c r="S1481" i="15"/>
  <c r="S1480" i="15"/>
  <c r="S1479" i="15"/>
  <c r="S1478" i="15"/>
  <c r="S1477" i="15"/>
  <c r="S1476" i="15"/>
  <c r="S1475" i="15"/>
  <c r="S1474" i="15"/>
  <c r="S1473" i="15"/>
  <c r="S1472" i="15"/>
  <c r="S1471" i="15"/>
  <c r="S1470" i="15"/>
  <c r="S1469" i="15"/>
  <c r="S1468" i="15"/>
  <c r="S1467" i="15"/>
  <c r="S1466" i="15"/>
  <c r="S1465" i="15"/>
  <c r="S1464" i="15"/>
  <c r="S1463" i="15"/>
  <c r="S1462" i="15"/>
  <c r="S1461" i="15"/>
  <c r="S1460" i="15"/>
  <c r="S1459" i="15"/>
  <c r="S1458" i="15"/>
  <c r="S1457" i="15"/>
  <c r="S1456" i="15"/>
  <c r="S1455" i="15"/>
  <c r="S1454" i="15"/>
  <c r="S1453" i="15"/>
  <c r="S1452" i="15"/>
  <c r="S1451" i="15"/>
  <c r="S1450" i="15"/>
  <c r="S1449" i="15"/>
  <c r="S1448" i="15"/>
  <c r="S1447" i="15"/>
  <c r="S1446" i="15"/>
  <c r="S1445" i="15"/>
  <c r="S1444" i="15"/>
  <c r="S1443" i="15"/>
  <c r="S1442" i="15"/>
  <c r="S1441" i="15"/>
  <c r="S1440" i="15"/>
  <c r="S1439" i="15"/>
  <c r="S1438" i="15"/>
  <c r="S1437" i="15"/>
  <c r="S1436" i="15"/>
  <c r="S1435" i="15"/>
  <c r="S1434" i="15"/>
  <c r="S1433" i="15"/>
  <c r="S1432" i="15"/>
  <c r="S1431" i="15"/>
  <c r="S1430" i="15"/>
  <c r="S1429" i="15"/>
  <c r="S1428" i="15"/>
  <c r="S1427" i="15"/>
  <c r="S1426" i="15"/>
  <c r="S1425" i="15"/>
  <c r="S1424" i="15"/>
  <c r="S1423" i="15"/>
  <c r="S1422" i="15"/>
  <c r="S1421" i="15"/>
  <c r="S1420" i="15"/>
  <c r="S1419" i="15"/>
  <c r="S1418" i="15"/>
  <c r="S1417" i="15"/>
  <c r="S1416" i="15"/>
  <c r="S1415" i="15"/>
  <c r="S1414" i="15"/>
  <c r="S1413" i="15"/>
  <c r="S1412" i="15"/>
  <c r="S1411" i="15"/>
  <c r="S1410" i="15"/>
  <c r="S1409" i="15"/>
  <c r="S1408" i="15"/>
  <c r="S1407" i="15"/>
  <c r="S1406" i="15"/>
  <c r="S1405" i="15"/>
  <c r="S1404" i="15"/>
  <c r="S1403" i="15"/>
  <c r="S1402" i="15"/>
  <c r="S1401" i="15"/>
  <c r="S1400" i="15"/>
  <c r="S1399" i="15"/>
  <c r="S1398" i="15"/>
  <c r="S1397" i="15"/>
  <c r="S1396" i="15"/>
  <c r="S1395" i="15"/>
  <c r="S1394" i="15"/>
  <c r="S1393" i="15"/>
  <c r="S1392" i="15"/>
  <c r="S1391" i="15"/>
  <c r="S1390" i="15"/>
  <c r="S1389" i="15"/>
  <c r="S1388" i="15"/>
  <c r="S1387" i="15"/>
  <c r="S1386" i="15"/>
  <c r="S1385" i="15"/>
  <c r="S1384" i="15"/>
  <c r="S1383" i="15"/>
  <c r="S1382" i="15"/>
  <c r="S1381" i="15"/>
  <c r="S1380" i="15"/>
  <c r="S1379" i="15"/>
  <c r="S1378" i="15"/>
  <c r="S1377" i="15"/>
  <c r="S1376" i="15"/>
  <c r="S1375" i="15"/>
  <c r="S1374" i="15"/>
  <c r="S1373" i="15"/>
  <c r="S1372" i="15"/>
  <c r="S1371" i="15"/>
  <c r="S1370" i="15"/>
  <c r="S1369" i="15"/>
  <c r="S1368" i="15"/>
  <c r="S1367" i="15"/>
  <c r="S1366" i="15"/>
  <c r="S1365" i="15"/>
  <c r="S1364" i="15"/>
  <c r="S1363" i="15"/>
  <c r="S1362" i="15"/>
  <c r="S1361" i="15"/>
  <c r="S1360" i="15"/>
  <c r="S1359" i="15"/>
  <c r="S1358" i="15"/>
  <c r="S1357" i="15"/>
  <c r="S1356" i="15"/>
  <c r="S1355" i="15"/>
  <c r="S1354" i="15"/>
  <c r="S1353" i="15"/>
  <c r="S1352" i="15"/>
  <c r="S1351" i="15"/>
  <c r="S1350" i="15"/>
  <c r="S1349" i="15"/>
  <c r="S1348" i="15"/>
  <c r="S1347" i="15"/>
  <c r="S1346" i="15"/>
  <c r="S1345" i="15"/>
  <c r="S1344" i="15"/>
  <c r="S1343" i="15"/>
  <c r="S1342" i="15"/>
  <c r="S1341" i="15"/>
  <c r="S1340" i="15"/>
  <c r="S1339" i="15"/>
  <c r="S1338" i="15"/>
  <c r="S1337" i="15"/>
  <c r="S1336" i="15"/>
  <c r="S1335" i="15"/>
  <c r="S1334" i="15"/>
  <c r="S1333" i="15"/>
  <c r="S1332" i="15"/>
  <c r="S1331" i="15"/>
  <c r="S1330" i="15"/>
  <c r="S1329" i="15"/>
  <c r="S1328" i="15"/>
  <c r="S1327" i="15"/>
  <c r="S1326" i="15"/>
  <c r="S1325" i="15"/>
  <c r="S1324" i="15"/>
  <c r="S1323" i="15"/>
  <c r="S1322" i="15"/>
  <c r="S1321" i="15"/>
  <c r="S1320" i="15"/>
  <c r="S1319" i="15"/>
  <c r="S1317" i="15"/>
  <c r="S1316" i="15"/>
  <c r="S1315" i="15"/>
  <c r="S1314" i="15"/>
  <c r="S1313" i="15"/>
  <c r="S1312" i="15"/>
  <c r="S1311" i="15"/>
  <c r="S1310" i="15"/>
  <c r="S1309" i="15"/>
  <c r="S1308" i="15"/>
  <c r="S1307" i="15"/>
  <c r="S1306" i="15"/>
  <c r="S1305" i="15"/>
  <c r="S1304" i="15"/>
  <c r="S1303" i="15"/>
  <c r="S1302" i="15"/>
  <c r="S1301" i="15"/>
  <c r="S1300" i="15"/>
  <c r="S1299" i="15"/>
  <c r="S1298" i="15"/>
  <c r="S1297" i="15"/>
  <c r="S1296" i="15"/>
  <c r="S1295" i="15"/>
  <c r="S1294" i="15"/>
  <c r="S1293" i="15"/>
  <c r="S1292" i="15"/>
  <c r="S1291" i="15"/>
  <c r="S1290" i="15"/>
  <c r="S1289" i="15"/>
  <c r="S1288" i="15"/>
  <c r="S1287" i="15"/>
  <c r="S1286" i="15"/>
  <c r="S1285" i="15"/>
  <c r="J1136" i="15" l="1"/>
  <c r="H101" i="3"/>
  <c r="H38" i="3" l="1"/>
  <c r="J30" i="5" l="1"/>
  <c r="J28" i="5"/>
  <c r="J26" i="5"/>
  <c r="J24" i="5"/>
  <c r="J22" i="5"/>
  <c r="J20" i="5"/>
  <c r="J18" i="5"/>
  <c r="C292" i="3" l="1"/>
  <c r="H260" i="3"/>
  <c r="H292" i="3"/>
  <c r="F292" i="3"/>
  <c r="C142" i="3" l="1"/>
  <c r="C192" i="3"/>
  <c r="H160" i="3"/>
  <c r="H192" i="3"/>
  <c r="F192" i="3"/>
  <c r="C38" i="3"/>
  <c r="C242" i="3"/>
  <c r="C96" i="3"/>
  <c r="J13" i="5"/>
  <c r="J14" i="5"/>
  <c r="H315" i="3"/>
  <c r="H210" i="3"/>
  <c r="H109" i="3"/>
  <c r="C109" i="3"/>
  <c r="J16" i="5"/>
  <c r="E40" i="5"/>
  <c r="F525" i="15" s="1"/>
  <c r="F38" i="3"/>
  <c r="F101" i="3"/>
  <c r="F142" i="3"/>
  <c r="H142" i="3"/>
  <c r="F242" i="3"/>
  <c r="H242" i="3"/>
  <c r="J40" i="5" l="1"/>
  <c r="J525" i="15" s="1"/>
  <c r="C208" i="3"/>
  <c r="C258" i="3"/>
  <c r="H313" i="3"/>
  <c r="H258" i="3"/>
  <c r="C56" i="3"/>
  <c r="C260" i="3"/>
  <c r="C313" i="3"/>
  <c r="C210" i="3"/>
  <c r="C315" i="3"/>
  <c r="H158" i="3"/>
  <c r="C160" i="3"/>
  <c r="H54" i="3"/>
  <c r="H107" i="3"/>
  <c r="H208" i="3"/>
  <c r="U1482" i="15" l="1"/>
  <c r="J528" i="15"/>
  <c r="J565" i="15" s="1"/>
  <c r="J571" i="15" l="1"/>
  <c r="F25" i="15" s="1"/>
  <c r="F33" i="15" s="1"/>
  <c r="F39" i="15" s="1"/>
  <c r="U1322" i="15" s="1"/>
  <c r="F41" i="15" l="1"/>
  <c r="F48" i="15" s="1"/>
  <c r="H1136" i="15" s="1"/>
  <c r="U1351" i="15" l="1"/>
  <c r="F73" i="15"/>
  <c r="F81" i="15" s="1"/>
</calcChain>
</file>

<file path=xl/comments1.xml><?xml version="1.0" encoding="utf-8"?>
<comments xmlns="http://schemas.openxmlformats.org/spreadsheetml/2006/main">
  <authors>
    <author>x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>x:</t>
        </r>
        <r>
          <rPr>
            <sz val="8"/>
            <color indexed="81"/>
            <rFont val="Tahoma"/>
            <family val="2"/>
          </rPr>
          <t xml:space="preserve">
Please do not make any formatting changes to this spreadsheet. (ie. Do not add or delete rows or columns).  Type in name in all caps, left justified.</t>
        </r>
      </text>
    </comment>
    <comment ref="E9" authorId="0">
      <text>
        <r>
          <rPr>
            <b/>
            <sz val="8"/>
            <color indexed="81"/>
            <rFont val="Tahoma"/>
            <family val="2"/>
          </rPr>
          <t>x:</t>
        </r>
        <r>
          <rPr>
            <sz val="8"/>
            <color indexed="81"/>
            <rFont val="Tahoma"/>
            <family val="2"/>
          </rPr>
          <t xml:space="preserve">
Type in month and year only.  Type month in words, in capital letters.  Do not abbreviate or use punctuation marks.</t>
        </r>
      </text>
    </comment>
  </commentList>
</comments>
</file>

<file path=xl/comments2.xml><?xml version="1.0" encoding="utf-8"?>
<comments xmlns="http://schemas.openxmlformats.org/spreadsheetml/2006/main">
  <authors>
    <author>eragland</author>
  </authors>
  <commentList>
    <comment ref="D1" authorId="0">
      <text>
        <r>
          <rPr>
            <b/>
            <sz val="10"/>
            <color indexed="81"/>
            <rFont val="Tahoma"/>
            <family val="2"/>
          </rPr>
          <t>eragland:</t>
        </r>
        <r>
          <rPr>
            <sz val="10"/>
            <color indexed="81"/>
            <rFont val="Tahoma"/>
            <family val="2"/>
          </rPr>
          <t xml:space="preserve">
See instructions below for completion and submission of the certification statements.</t>
        </r>
      </text>
    </comment>
  </commentList>
</comments>
</file>

<file path=xl/sharedStrings.xml><?xml version="1.0" encoding="utf-8"?>
<sst xmlns="http://schemas.openxmlformats.org/spreadsheetml/2006/main" count="2089" uniqueCount="1035">
  <si>
    <t>Restricted Acct Dep - Day  3</t>
  </si>
  <si>
    <t>Restricted Acct Dep - Day  4</t>
  </si>
  <si>
    <t>Restricted Acct Dep - Day  5</t>
  </si>
  <si>
    <t>Restricted Acct Dep - Day  6</t>
  </si>
  <si>
    <t>Restricted Acct Dep - Day  7</t>
  </si>
  <si>
    <t>Restricted Acct Dep - Day  8</t>
  </si>
  <si>
    <t>Restricted Acct Dep - Day  9</t>
  </si>
  <si>
    <t>Restricted Acct Dep - Day 10</t>
  </si>
  <si>
    <t>Restricted Acct Dep - Day 11</t>
  </si>
  <si>
    <t>Restricted Acct Dep - Day 12</t>
  </si>
  <si>
    <t>Restricted Acct Dep - Day 13</t>
  </si>
  <si>
    <t>Restricted Acct Dep - Day 14</t>
  </si>
  <si>
    <t>Restricted Acct Dep - Day 15</t>
  </si>
  <si>
    <t>Restricted Acct Dep - Day 16</t>
  </si>
  <si>
    <t>Restricted Acct Dep - Day 17</t>
  </si>
  <si>
    <t>Restricted Acct Dep - Day 18</t>
  </si>
  <si>
    <t>Restricted Acct Dep - Day 19</t>
  </si>
  <si>
    <t>Restricted Acct Dep - Day 20</t>
  </si>
  <si>
    <t>Restricted Acct Dep - Day 21</t>
  </si>
  <si>
    <t>Restricted Acct Dep - Day 22</t>
  </si>
  <si>
    <t>Restricted Acct Dep - Day 23</t>
  </si>
  <si>
    <t>Restricted Acct Dep - Day 24</t>
  </si>
  <si>
    <t>Restricted Acct Dep - Day 25</t>
  </si>
  <si>
    <t>Restricted Acct Dep - Day 26</t>
  </si>
  <si>
    <t>Restricted Acct Dep - Day 27</t>
  </si>
  <si>
    <t>Restricted Acct Dep - Day 28</t>
  </si>
  <si>
    <t>Restricted Acct Dep - Day 29</t>
  </si>
  <si>
    <t>Restricted Acct Dep - Day 30</t>
  </si>
  <si>
    <t>Restricted Acct Dep - Day 31</t>
  </si>
  <si>
    <t>"SPREADSHEET CONTROL FORM"</t>
  </si>
  <si>
    <t>805-C</t>
  </si>
  <si>
    <t>805-D</t>
  </si>
  <si>
    <t>805-E</t>
  </si>
  <si>
    <t xml:space="preserve">Recovery of Losses Paid </t>
  </si>
  <si>
    <t>Credit Card Payments - Day  1</t>
  </si>
  <si>
    <t>Credit Card Payments - Day  2</t>
  </si>
  <si>
    <t>Credit Card Payments - Day  3</t>
  </si>
  <si>
    <t>Credit Card Payments - Day  4</t>
  </si>
  <si>
    <t>Credit Card Payments - Day  5</t>
  </si>
  <si>
    <t>Credit Card Payments - Day  6</t>
  </si>
  <si>
    <t>Credit Card Payments - Day  7</t>
  </si>
  <si>
    <t>Credit Card Payments - Day  8</t>
  </si>
  <si>
    <t>Credit Card Payments - Day  9</t>
  </si>
  <si>
    <t>Credit Card Payments - Day 10</t>
  </si>
  <si>
    <t>Credit Card Payments - Day 11</t>
  </si>
  <si>
    <t>Credit Card Payments - Day 12</t>
  </si>
  <si>
    <t>Credit Card Payments - Day 13</t>
  </si>
  <si>
    <t>Credit Card Payments - Day 14</t>
  </si>
  <si>
    <t>Credit Card Payments - Day 15</t>
  </si>
  <si>
    <t>Credit Card Payments - Day 16</t>
  </si>
  <si>
    <t>Credit Card Payments - Day 17</t>
  </si>
  <si>
    <t>Credit Card Payments - Day 18</t>
  </si>
  <si>
    <t>Credit Card Payments - Day 19</t>
  </si>
  <si>
    <t>Credit Card Payments - Day 20</t>
  </si>
  <si>
    <t>Credit Card Payments - Day 21</t>
  </si>
  <si>
    <t>Credit Card Payments - Day 22</t>
  </si>
  <si>
    <t>Credit Card Payments - Day 23</t>
  </si>
  <si>
    <t>Credit Card Payments - Day 24</t>
  </si>
  <si>
    <t>Credit Card Payments - Day 25</t>
  </si>
  <si>
    <t>Credit Card Payments - Day 26</t>
  </si>
  <si>
    <t>Credit Card Payments - Day 27</t>
  </si>
  <si>
    <t>Credit Card Payments - Day 28</t>
  </si>
  <si>
    <t>Credit Card Payments - Day 29</t>
  </si>
  <si>
    <t>Credit Card Payments - Day 30</t>
  </si>
  <si>
    <t>Credit Card Payments - Day 31</t>
  </si>
  <si>
    <t>426.</t>
  </si>
  <si>
    <t>EXPENSE ALLOWANCE ADJUSTMENT</t>
  </si>
  <si>
    <t>blank format - epr 07/23/1991</t>
  </si>
  <si>
    <t>blank format revised 12/05/1991</t>
  </si>
  <si>
    <t>upload programming - mm 02/29/1992</t>
  </si>
  <si>
    <t>testing - 03/31/1992</t>
  </si>
  <si>
    <t>spreadsheet fixed/fee schedule added - mm 03/28/1996</t>
  </si>
  <si>
    <t>added new line item to icc fee schedule - mm 04/26/2000</t>
  </si>
  <si>
    <t>(Use the following Entry Range only for ICC total claims payments greater than</t>
  </si>
  <si>
    <t>WYO Accounting Training Manual</t>
  </si>
  <si>
    <t>Part B</t>
  </si>
  <si>
    <t>COMPANY NAME:</t>
  </si>
  <si>
    <t>CO. NAIC NUMBER:</t>
  </si>
  <si>
    <t>MONTH/YEAR ENDING:</t>
  </si>
  <si>
    <t>DATE SUBMITTED:</t>
  </si>
  <si>
    <t>TELEPHONE NO.</t>
  </si>
  <si>
    <t xml:space="preserve">                              MONTHLY</t>
  </si>
  <si>
    <t>MONTHLY STATISTICAL</t>
  </si>
  <si>
    <t xml:space="preserve">                       FINANCIAL REPORT</t>
  </si>
  <si>
    <t>TRANSACTION REPORT</t>
  </si>
  <si>
    <t>NET WRITTEN</t>
  </si>
  <si>
    <t>TRANS.</t>
  </si>
  <si>
    <t>RECORD</t>
  </si>
  <si>
    <t>PREMIUM</t>
  </si>
  <si>
    <t>CODE</t>
  </si>
  <si>
    <t>COUNT</t>
  </si>
  <si>
    <t>(INCOME STATEMENT=</t>
  </si>
  <si>
    <t>Line 100)</t>
  </si>
  <si>
    <t>UNPROCESSED</t>
  </si>
  <si>
    <t>STATISTICAL:</t>
  </si>
  <si>
    <t>(+) PRIOR MONTH'S</t>
  </si>
  <si>
    <t>(-) CURRENT MONTH'S</t>
  </si>
  <si>
    <t>OTHER EXPLAIN:</t>
  </si>
  <si>
    <t>14 AND 81</t>
  </si>
  <si>
    <t>TOTAL:</t>
  </si>
  <si>
    <t>*(ADD 11 THROUGH 23</t>
  </si>
  <si>
    <t xml:space="preserve">  LESS 26 AND 29)</t>
  </si>
  <si>
    <t>COMMENTS:</t>
  </si>
  <si>
    <t xml:space="preserve">                                              MONTHLY RECONCILIATION - NET PAID LOSSES</t>
  </si>
  <si>
    <t>LOSS/PAID</t>
  </si>
  <si>
    <t>100 NET PAID LOSSES</t>
  </si>
  <si>
    <t>RECOVERIES</t>
  </si>
  <si>
    <t>(INCOME STATEMENT-Line 115)</t>
  </si>
  <si>
    <t>140 (+) PRIOR MONTH'S</t>
  </si>
  <si>
    <t>150 (-) CURRENT MONTH'S</t>
  </si>
  <si>
    <t>160 SALVAGE NOT TO</t>
  </si>
  <si>
    <t xml:space="preserve">       BE REPORTED BY</t>
  </si>
  <si>
    <t>46 AND 61</t>
  </si>
  <si>
    <t xml:space="preserve">      TRANSACTION</t>
  </si>
  <si>
    <t xml:space="preserve">      (EXPLAIN)</t>
  </si>
  <si>
    <t>170 OTHER-EXPLAIN:</t>
  </si>
  <si>
    <t>84 AND 87</t>
  </si>
  <si>
    <t>52 RECOVERY</t>
  </si>
  <si>
    <t xml:space="preserve">   SALVAGE</t>
  </si>
  <si>
    <t xml:space="preserve">   SUBROGATION</t>
  </si>
  <si>
    <t>67 RECOVERY</t>
  </si>
  <si>
    <t xml:space="preserve">                           (SUM OF Lines 100,140,</t>
  </si>
  <si>
    <t>*(ADD 31,34,40 THROUGH 64,</t>
  </si>
  <si>
    <t xml:space="preserve">                           160, AND 170 LESS 150)</t>
  </si>
  <si>
    <t xml:space="preserve">  LESS 52 AND 67)</t>
  </si>
  <si>
    <t xml:space="preserve">                                 MONTHLY RECONCILIATION - SPECIAL ALLOCATED LAE</t>
  </si>
  <si>
    <t>SPECIAL ALLOCATED</t>
  </si>
  <si>
    <t>LOSS ADJUSTMENT</t>
  </si>
  <si>
    <t>SALAE</t>
  </si>
  <si>
    <t>(OTHER LOSS AND</t>
  </si>
  <si>
    <t>LAE CALC. - Line 655)</t>
  </si>
  <si>
    <t>NET FEDERAL</t>
  </si>
  <si>
    <t>Line 170)</t>
  </si>
  <si>
    <t xml:space="preserve">                                 MONTHLY RECONCILIATION - CASE LOSS RESERVE</t>
  </si>
  <si>
    <t>NUMBER OF OPEN CLAIM</t>
  </si>
  <si>
    <t>TOTAL AMOUNT</t>
  </si>
  <si>
    <t>CASES WITH RESERVES</t>
  </si>
  <si>
    <t>OF RESERVES</t>
  </si>
  <si>
    <t>YOUR COMPANY NAME</t>
  </si>
  <si>
    <t>YOUR COMPANY NAIC NUMBER LEFT JUSTIFIED</t>
  </si>
  <si>
    <t>MONTH (ALL CAPITAL LETTERS) AND YEAR</t>
  </si>
  <si>
    <t xml:space="preserve">       EXHIBIT VIII-D</t>
  </si>
  <si>
    <t>805. D</t>
  </si>
  <si>
    <t>INTERNET PAYMENTS</t>
  </si>
  <si>
    <t xml:space="preserve">       EXHIBIT VIII-E</t>
  </si>
  <si>
    <t>805. E</t>
  </si>
  <si>
    <t>TOTAL WIRE TRANSFER PAYMENTS</t>
  </si>
  <si>
    <t>WIRE TRANSFER PAYMENTS</t>
  </si>
  <si>
    <t>TOTAL INTERNET PAYMENTS</t>
  </si>
  <si>
    <t>WIRE TRANSFER TO NFIP (GREATER THAN $ 100,000)</t>
  </si>
  <si>
    <t xml:space="preserve">      INTERNET PAYMENTS TO NFIP</t>
  </si>
  <si>
    <t>Internet Payments - Day 1</t>
  </si>
  <si>
    <t>Internet Payments - Day 2</t>
  </si>
  <si>
    <t>Internet Payments - Day 3</t>
  </si>
  <si>
    <t>Internet Payments - Day 4</t>
  </si>
  <si>
    <t>Internet Payments - Day 5</t>
  </si>
  <si>
    <t>Internet Payments - Day 6</t>
  </si>
  <si>
    <t>Internet Payments - Day 7</t>
  </si>
  <si>
    <t>Internet Payments - Day 8</t>
  </si>
  <si>
    <t>Internet Payments - Day 9</t>
  </si>
  <si>
    <t>Internet Payments - Day 10</t>
  </si>
  <si>
    <t>Internet Payments - Day 11</t>
  </si>
  <si>
    <t>Internet Payments - Day 12</t>
  </si>
  <si>
    <t>Internet Payments - Day 13</t>
  </si>
  <si>
    <t>Internet Payments - Day 14</t>
  </si>
  <si>
    <t>Internet Payments - Day 15</t>
  </si>
  <si>
    <t>Internet Payments - Day 16</t>
  </si>
  <si>
    <t>Internet Payments - Day 17</t>
  </si>
  <si>
    <t>Internet Payments - Day 18</t>
  </si>
  <si>
    <t>Internet Payments - Day 19</t>
  </si>
  <si>
    <t>Internet Payments - Day 20</t>
  </si>
  <si>
    <t>Internet Payments - Day 21</t>
  </si>
  <si>
    <t>Internet Payments - Day 22</t>
  </si>
  <si>
    <t>Internet Payments - Day 23</t>
  </si>
  <si>
    <t>Internet Payments - Day 24</t>
  </si>
  <si>
    <t>Internet Payments - Day 25</t>
  </si>
  <si>
    <t>Internet Payments - Day 26</t>
  </si>
  <si>
    <t>Internet Payments - Day 27</t>
  </si>
  <si>
    <t>Internet Payments - Day 28</t>
  </si>
  <si>
    <t>Internet Payments - Day 29</t>
  </si>
  <si>
    <t>Internet Payments - Day 30</t>
  </si>
  <si>
    <t>Internet Payments - Day 31</t>
  </si>
  <si>
    <t>Wire Transfers - Day 1</t>
  </si>
  <si>
    <t>Wire Transfers - Day 2</t>
  </si>
  <si>
    <t>Wire Transfers - Day 3</t>
  </si>
  <si>
    <t>Wire Transfers - Day 4</t>
  </si>
  <si>
    <t>Wire Transfers - Day 5</t>
  </si>
  <si>
    <t>Wire Transfers - Day 6</t>
  </si>
  <si>
    <t>Wire Transfers - Day 7</t>
  </si>
  <si>
    <t>Wire Transfers - Day 8</t>
  </si>
  <si>
    <t>Wire Transfers - Day 9</t>
  </si>
  <si>
    <t>Wire Transfers - Day 10</t>
  </si>
  <si>
    <t>Wire Transfers - Day 11</t>
  </si>
  <si>
    <t>Wire Transfers - Day 12</t>
  </si>
  <si>
    <t>Wire Transfers - Day 13</t>
  </si>
  <si>
    <t>Wire Transfers - Day 14</t>
  </si>
  <si>
    <t>Wire Transfers - Day 15</t>
  </si>
  <si>
    <t>Wire Transfers - Day 16</t>
  </si>
  <si>
    <t>Wire Transfers - Day 17</t>
  </si>
  <si>
    <t>Wire Transfers - Day 18</t>
  </si>
  <si>
    <t>Wire Transfers - Day 19</t>
  </si>
  <si>
    <t>Wire Transfers - Day 20</t>
  </si>
  <si>
    <t>Wire Transfers - Day 21</t>
  </si>
  <si>
    <t>Wire Transfers - Day 22</t>
  </si>
  <si>
    <t>Wire Transfers - Day 23</t>
  </si>
  <si>
    <t>Wire Transfers - Day 24</t>
  </si>
  <si>
    <t>Wire Transfers - Day 25</t>
  </si>
  <si>
    <t>Wire Transfers - Day 26</t>
  </si>
  <si>
    <t>Wire Transfers - Day 27</t>
  </si>
  <si>
    <t>Wire Transfers - Day 28</t>
  </si>
  <si>
    <t>Wire Transfers - Day 29</t>
  </si>
  <si>
    <t>Wire Transfers - Day 30</t>
  </si>
  <si>
    <t>Wire Transfers - Day 31</t>
  </si>
  <si>
    <t>411.</t>
  </si>
  <si>
    <t>412.</t>
  </si>
  <si>
    <t>413.</t>
  </si>
  <si>
    <t xml:space="preserve">EXPENSE ALLOWANCE FOR </t>
  </si>
  <si>
    <t>414.</t>
  </si>
  <si>
    <t>SUBTOTAL EXPENSE ALLOWANCE</t>
  </si>
  <si>
    <t>EXPENSE ALLOWANCE  % A</t>
  </si>
  <si>
    <t>EXPENSE ALLOWANCE % B</t>
  </si>
  <si>
    <t>COMMENTS:  If needed use additional sheet.</t>
  </si>
  <si>
    <t>added fee schedule F and G to exhibits 9/2/04</t>
  </si>
  <si>
    <t xml:space="preserve">      EXHIBIT V-G</t>
  </si>
  <si>
    <t xml:space="preserve">  7500.01-  10000.00</t>
  </si>
  <si>
    <t xml:space="preserve">  5000.01-   7500.00</t>
  </si>
  <si>
    <t xml:space="preserve">  2500.01-   5000.00</t>
  </si>
  <si>
    <t xml:space="preserve">  1000.01-   2500.00</t>
  </si>
  <si>
    <t xml:space="preserve">     0.01-   1000.00</t>
  </si>
  <si>
    <t xml:space="preserve"> 10000.01-  15000.00</t>
  </si>
  <si>
    <t xml:space="preserve"> 15000.01-  25000.00</t>
  </si>
  <si>
    <t xml:space="preserve"> 25000.01-  35000.00</t>
  </si>
  <si>
    <t xml:space="preserve"> 35000.01-  50000.00</t>
  </si>
  <si>
    <t xml:space="preserve"> 50000.01- 100000.00</t>
  </si>
  <si>
    <t>100000.01- 250000.00</t>
  </si>
  <si>
    <t xml:space="preserve"> 250,000.01 and up</t>
  </si>
  <si>
    <t xml:space="preserve">    2.3% BUT NOT LESS</t>
  </si>
  <si>
    <t xml:space="preserve"> THAN $3,000.00</t>
  </si>
  <si>
    <t xml:space="preserve">   2.1% BUT NOT LESS</t>
  </si>
  <si>
    <t xml:space="preserve">   THAN $5,750.00</t>
  </si>
  <si>
    <t xml:space="preserve">    INCREASED COST OF COMPLIANCE (ICC) FEE SCHEDULE - ALLOCATED LAE</t>
  </si>
  <si>
    <t xml:space="preserve">      (USE FOR ICC CLAIMS WITH DATE OF LOSS OF 9/01/04 AND LATER)</t>
  </si>
  <si>
    <t>500-G.  TOTAL ALLOCATED LAE FEES PAID-EXHIBIT V-G</t>
  </si>
  <si>
    <t>500-F.  TOTAL ALLOCATED LAE FEES PAID-EXHIBIT V-F</t>
  </si>
  <si>
    <t>E</t>
  </si>
  <si>
    <t>F</t>
  </si>
  <si>
    <t>G</t>
  </si>
  <si>
    <t>LAE - (     0.01 -   1000.00)</t>
  </si>
  <si>
    <t>LAE - (  1000.01 -   2500.00)</t>
  </si>
  <si>
    <t>LAE - (  2500.01 -   5000.00)</t>
  </si>
  <si>
    <t>LAE - (  5000.01 -   7500.00)</t>
  </si>
  <si>
    <t>LAE - (  7500.01 -  10000.00)</t>
  </si>
  <si>
    <t xml:space="preserve">     0.01- $1000.00</t>
  </si>
  <si>
    <t xml:space="preserve">  1000.01-  2500.00</t>
  </si>
  <si>
    <t xml:space="preserve">  2500.01-  5000.00</t>
  </si>
  <si>
    <t xml:space="preserve">  5000.01-  7500.00</t>
  </si>
  <si>
    <t xml:space="preserve">  7500.01- 10000.00</t>
  </si>
  <si>
    <t>LAE - Erroneous Assignmemt</t>
  </si>
  <si>
    <t>(USE FOR CLAIMS WITH DATE OF LOSS OF 10/1/90 THROUGH 10/31/96)</t>
  </si>
  <si>
    <t>(USE FOR CLAIMS WITH DATE OF LOSS OF 11/01/96 THROUGH 04/30/97)</t>
  </si>
  <si>
    <t>(USE FOR CLAIMS WITH DATE OF LOSS OF 05/01/97 THROUGH 08/31/04)</t>
  </si>
  <si>
    <t xml:space="preserve">   (USE FOR ICC CLAIMS WITH DATE OF LOSS OF 06/01/97 THROUGH 08/31/04)</t>
  </si>
  <si>
    <t>429.</t>
  </si>
  <si>
    <t xml:space="preserve">  ALLOWANCE DUE THE NFIP</t>
  </si>
  <si>
    <t>PRIOR TERM REFUND EXPENSE</t>
  </si>
  <si>
    <t xml:space="preserve">  FOR BONUS COMMISSION</t>
  </si>
  <si>
    <t>Prior Term Refund Exp Due NFIP</t>
  </si>
  <si>
    <t>Expense Allow Adj for Bonus Comm</t>
  </si>
  <si>
    <t>Use the following Allocated LAE Fees for Expedited Claim Handling for Hurricanes</t>
  </si>
  <si>
    <t xml:space="preserve">        Katrina and Rita with dates of loss beginning August 24, 2005. </t>
  </si>
  <si>
    <t>500-F1</t>
  </si>
  <si>
    <t xml:space="preserve">  Process 1 </t>
  </si>
  <si>
    <t>500-F1S</t>
  </si>
  <si>
    <t xml:space="preserve">  Process 1 Site Visit </t>
  </si>
  <si>
    <t>500-F2</t>
  </si>
  <si>
    <t xml:space="preserve">  Process 2 </t>
  </si>
  <si>
    <t>500-F2S</t>
  </si>
  <si>
    <t xml:space="preserve">  Process 2 Site Visit</t>
  </si>
  <si>
    <t>500-F4</t>
  </si>
  <si>
    <t xml:space="preserve">  Special Adjusting Process</t>
  </si>
  <si>
    <t xml:space="preserve">    (FEMA Approval Required)</t>
  </si>
  <si>
    <t>C1</t>
  </si>
  <si>
    <t>Percentage</t>
  </si>
  <si>
    <t>$    0.01-   1000.00</t>
  </si>
  <si>
    <t xml:space="preserve">  3% times 75% </t>
  </si>
  <si>
    <t>2.3% BUT NOT LESS THAN</t>
  </si>
  <si>
    <t>2.1% BUT NOT LESS THAN</t>
  </si>
  <si>
    <t xml:space="preserve">     $3,000 times 75%</t>
  </si>
  <si>
    <t xml:space="preserve">    $5,750 times 75%</t>
  </si>
  <si>
    <t xml:space="preserve">     HURRICANES KATRINA/RITA ALLOCATED LAE FINANCIAL WORKSHEET</t>
  </si>
  <si>
    <t xml:space="preserve">  (Use for Allocated LAE Fees for Expedited Claim Handling for Hurricanes</t>
  </si>
  <si>
    <t xml:space="preserve">      Katrina and Rita with dates of loss beginning August 24, 2005)</t>
  </si>
  <si>
    <t xml:space="preserve">  ***** SPECIAL ADJUSTING PROCESS - FEMA APPROVAL REQUIRED *****</t>
  </si>
  <si>
    <t xml:space="preserve">            REVISED EXHIBIT V-F</t>
  </si>
  <si>
    <t>LAE - Process 1</t>
  </si>
  <si>
    <t>Process</t>
  </si>
  <si>
    <t>LAE - Process 1 Site Visit</t>
  </si>
  <si>
    <t>LAE - Process 2</t>
  </si>
  <si>
    <t>LAE - Process 2 Site Visit</t>
  </si>
  <si>
    <t>LAE - Special Adjusting Process</t>
  </si>
  <si>
    <t xml:space="preserve">      MONTHLY RECONCILIATION - NET WRITTEN PREMIUM</t>
  </si>
  <si>
    <t xml:space="preserve">                                 MONTHLY RECONCILIATION - NET FEDERAL POLICY FEE</t>
  </si>
  <si>
    <t>PREMIUM:</t>
  </si>
  <si>
    <t>POLICY FEE:</t>
  </si>
  <si>
    <t>312.</t>
  </si>
  <si>
    <t>CLAIMS PAYABLE**</t>
  </si>
  <si>
    <t xml:space="preserve">   (To Revised Exhibit V-F, Line 500-F4)</t>
  </si>
  <si>
    <t>TOTAL Special Adjusting Process</t>
  </si>
  <si>
    <t>Claims Payable</t>
  </si>
  <si>
    <t xml:space="preserve">        KEY IN GRAY SHADED AREAS ONLY</t>
  </si>
  <si>
    <t xml:space="preserve">  KEY IN GRAY SHADED AREAS ONLY</t>
  </si>
  <si>
    <t xml:space="preserve">   KEY IN GRAY SHADED AREAS ONLY</t>
  </si>
  <si>
    <t xml:space="preserve">     Enter Recovery as a Debit</t>
  </si>
  <si>
    <t xml:space="preserve">     Enter Charges as a Debit</t>
  </si>
  <si>
    <t xml:space="preserve">             (LINE 175)</t>
  </si>
  <si>
    <t>UNPROTECTED CELLS BI1 THROUGH BW60</t>
  </si>
  <si>
    <t>A.</t>
  </si>
  <si>
    <t>I have reviewed the accompanying financial and statisical reconciliation reports of</t>
  </si>
  <si>
    <t>Based on my review (with the exception of the matter(s) described in the</t>
  </si>
  <si>
    <t>following paragraphs, if applicable), I certify that I am not aware of any material</t>
  </si>
  <si>
    <t>SIGNED</t>
  </si>
  <si>
    <t>B.</t>
  </si>
  <si>
    <t>CERTIFICATION STATEMENT FOR MONTHLY STATISTICAL</t>
  </si>
  <si>
    <t>I have review the accompanying statistical transaction report control totals in</t>
  </si>
  <si>
    <t>B-75</t>
  </si>
  <si>
    <t>as of</t>
  </si>
  <si>
    <t xml:space="preserve">All information included in these statements is the representation of the </t>
  </si>
  <si>
    <t>.</t>
  </si>
  <si>
    <t>modifications that should be made to the accompanying reports.</t>
  </si>
  <si>
    <t>conjunction with appropriate statistical reconciliation reports for the</t>
  </si>
  <si>
    <t>reporting period.  All information</t>
  </si>
  <si>
    <t>included in these reports is the representation of the</t>
  </si>
  <si>
    <t xml:space="preserve">CERTIFICATION STATEMENT FOR MONTHLY FINANCIAL AND STATISTICAL </t>
  </si>
  <si>
    <t>RECONCILIATION REPORTS</t>
  </si>
  <si>
    <t>(Use 10/1/2008 data month and later)</t>
  </si>
  <si>
    <t>The Certification Statement must be signed by a responsible financial officer your company</t>
  </si>
  <si>
    <t xml:space="preserve">Soft copies of Certification Statements with the actual scanned signature and date </t>
  </si>
  <si>
    <t>Part A - Financial and Statistical Reconciliation Reports</t>
  </si>
  <si>
    <t>Certification Statement Instructions:</t>
  </si>
  <si>
    <t>Part B - Statistical Transaction Report</t>
  </si>
  <si>
    <t>The Certification Statement Part B must be signed by a responsible financial officer</t>
  </si>
  <si>
    <t>signed are acceptable.  Pre-typed names are not acceptable.</t>
  </si>
  <si>
    <t>For additional instructions on the forms completion, please refer to the "WYO</t>
  </si>
  <si>
    <t>Accounting Training Manual," Part B.</t>
  </si>
  <si>
    <t xml:space="preserve">                       CERTIFICATION STATEMENTS</t>
  </si>
  <si>
    <t>signed are acceptable.  Pretyped names are not acceptable.</t>
  </si>
  <si>
    <t>(BALANCE SHEET ITEM - LINE 325</t>
  </si>
  <si>
    <t xml:space="preserve"> CURRENT MONTH COLUMN A)</t>
  </si>
  <si>
    <t>(Do Not Use for Premium)</t>
  </si>
  <si>
    <t>SCHEDULE</t>
  </si>
  <si>
    <t>EFFECTIVE</t>
  </si>
  <si>
    <t>9/1/2008</t>
  </si>
  <si>
    <t>H</t>
  </si>
  <si>
    <t>LAE - (  1000.01 -   5000.00)</t>
  </si>
  <si>
    <t>LAE - (  5000.01 -  10000.00)</t>
  </si>
  <si>
    <t xml:space="preserve">  (USE FOR CLAIMS WITH DATE OF LOSS OF 09/01/2004 THROUGH 8/31/2008)</t>
  </si>
  <si>
    <t xml:space="preserve">            EXHIBIT V-H</t>
  </si>
  <si>
    <t>CLOSED WITHOUT PAYMENT (CWOP)</t>
  </si>
  <si>
    <t xml:space="preserve">  1000.01-   5000.00</t>
  </si>
  <si>
    <t xml:space="preserve">  5000.01-  10000.00</t>
  </si>
  <si>
    <t xml:space="preserve">    3% BUT NOT LESS</t>
  </si>
  <si>
    <t xml:space="preserve"> THAN $1,600.00</t>
  </si>
  <si>
    <t>500-H.  TOTAL ALLOCATED LAE FEES PAID-EXHIBIT V-H</t>
  </si>
  <si>
    <t>&lt;Enter Other 1&gt;</t>
  </si>
  <si>
    <t>&lt;Enter Other 2&gt;</t>
  </si>
  <si>
    <t>&lt;Enter Other 3&gt;</t>
  </si>
  <si>
    <t>&lt;Enter Other 4&gt;</t>
  </si>
  <si>
    <t>&lt;Enter Other 5&gt;</t>
  </si>
  <si>
    <t>600A.</t>
  </si>
  <si>
    <t>NET PAID LOSSES(LINE 115 CUR MONTH)</t>
  </si>
  <si>
    <t>605A.</t>
  </si>
  <si>
    <t>CHANGE IN CASE RESERVES(LINE 325,COL C)</t>
  </si>
  <si>
    <t>620A.</t>
  </si>
  <si>
    <t>UNALLOCATED LAE(6/1/08thru9/30/08)</t>
  </si>
  <si>
    <t>620B.</t>
  </si>
  <si>
    <t>TOTAL UNALLOCATED LAE</t>
  </si>
  <si>
    <t>ITEMS (SUM OF LINES 620B,</t>
  </si>
  <si>
    <t>&lt;Enter Other 6&gt;</t>
  </si>
  <si>
    <t>&lt;Enter Other 7&gt;</t>
  </si>
  <si>
    <t>&lt;Enter Other 8&gt;</t>
  </si>
  <si>
    <t>&lt;Enter Other 9&gt;</t>
  </si>
  <si>
    <t>&lt;Enter Other 10&gt;</t>
  </si>
  <si>
    <t>&lt;Enter Other 11&gt;</t>
  </si>
  <si>
    <t>&lt;Enter Other 12&gt;</t>
  </si>
  <si>
    <t>&lt;Enter Other 13&gt;</t>
  </si>
  <si>
    <t>&lt;Enter Other 14&gt;</t>
  </si>
  <si>
    <t>611.</t>
  </si>
  <si>
    <t>612.</t>
  </si>
  <si>
    <t>613</t>
  </si>
  <si>
    <t>ULAE INCURRED LOSS %</t>
  </si>
  <si>
    <t>ULAE NET WRITTEN PREMIUM %</t>
  </si>
  <si>
    <t>SUBTOTAL ULAE INCURRED LOSS</t>
  </si>
  <si>
    <t>614.</t>
  </si>
  <si>
    <t>SUBTOTAL ULAE NET WRITTEN PREMIUM</t>
  </si>
  <si>
    <t>has designated to act as a signatory for the Financial and Statistical Reconciliation Reports.</t>
  </si>
  <si>
    <t>your company has designated to act as a signatory for the Statistical Transaction Report.</t>
  </si>
  <si>
    <t xml:space="preserve">You must provide a hardcopy of the Certification Statement with the actual signature and </t>
  </si>
  <si>
    <t>KEY DATE IN "H7"</t>
  </si>
  <si>
    <t>&lt;Enter Other 15&gt;</t>
  </si>
  <si>
    <t>CO</t>
  </si>
  <si>
    <t>.PRN</t>
  </si>
  <si>
    <t xml:space="preserve"> </t>
  </si>
  <si>
    <t xml:space="preserve">     EXHIBIT I</t>
  </si>
  <si>
    <t xml:space="preserve"> INCOME STATEMENT</t>
  </si>
  <si>
    <t>OCT</t>
  </si>
  <si>
    <t>OCTOBER</t>
  </si>
  <si>
    <t xml:space="preserve">COMPANY NAME : </t>
  </si>
  <si>
    <t>NOV</t>
  </si>
  <si>
    <t>NOVEMBER</t>
  </si>
  <si>
    <t xml:space="preserve">COMPANY NUMBER : </t>
  </si>
  <si>
    <t>DEC</t>
  </si>
  <si>
    <t>DECEMBER</t>
  </si>
  <si>
    <t xml:space="preserve">PERIOD ENDING : </t>
  </si>
  <si>
    <t>JAN</t>
  </si>
  <si>
    <t>JANUARY</t>
  </si>
  <si>
    <t>FEB</t>
  </si>
  <si>
    <t>FEBRUARY</t>
  </si>
  <si>
    <t>CURRENT</t>
  </si>
  <si>
    <t>FISCAL</t>
  </si>
  <si>
    <t>MAR</t>
  </si>
  <si>
    <t>MARCH</t>
  </si>
  <si>
    <t>REVENUE</t>
  </si>
  <si>
    <t>MONTH</t>
  </si>
  <si>
    <t>YEAR-TO-DATE</t>
  </si>
  <si>
    <t>APR</t>
  </si>
  <si>
    <t>APRIL</t>
  </si>
  <si>
    <t>MAY</t>
  </si>
  <si>
    <t>100.</t>
  </si>
  <si>
    <t>$</t>
  </si>
  <si>
    <t>JUN</t>
  </si>
  <si>
    <t>JUNE</t>
  </si>
  <si>
    <t>JUL</t>
  </si>
  <si>
    <t>JULY</t>
  </si>
  <si>
    <t>105.</t>
  </si>
  <si>
    <t>CHANGE IN UNEARNED PREMIUM</t>
  </si>
  <si>
    <t>AUG</t>
  </si>
  <si>
    <t>AUGUST</t>
  </si>
  <si>
    <t>SEP</t>
  </si>
  <si>
    <t>SEPTEMBER</t>
  </si>
  <si>
    <t>110.</t>
  </si>
  <si>
    <t>EARNED PREMIUM</t>
  </si>
  <si>
    <t>EXPENSES</t>
  </si>
  <si>
    <t>115.</t>
  </si>
  <si>
    <t>NET PAID LOSSES</t>
  </si>
  <si>
    <t>120.</t>
  </si>
  <si>
    <t>ALLOCATED LAE (LINE 500)</t>
  </si>
  <si>
    <t>125.</t>
  </si>
  <si>
    <t xml:space="preserve">OTHER LOSS &amp; LAE ITEMS </t>
  </si>
  <si>
    <t xml:space="preserve"> (LINE 660)</t>
  </si>
  <si>
    <t>130.</t>
  </si>
  <si>
    <t xml:space="preserve">CHANGE IN LOSS &amp; LAE </t>
  </si>
  <si>
    <t xml:space="preserve">RESERVES (LINES 325 THRU </t>
  </si>
  <si>
    <t xml:space="preserve">  340 COL.C)</t>
  </si>
  <si>
    <t>135.</t>
  </si>
  <si>
    <t>NET LOSS &amp; LAE INCURRED</t>
  </si>
  <si>
    <t>140.</t>
  </si>
  <si>
    <t xml:space="preserve">EXPENSE ALLOWANCE </t>
  </si>
  <si>
    <t xml:space="preserve">   (LINE 430)</t>
  </si>
  <si>
    <t>150.</t>
  </si>
  <si>
    <t>MISCELLANEOUS EXPENSE</t>
  </si>
  <si>
    <t>155.</t>
  </si>
  <si>
    <t>TOTAL EXPENSES</t>
  </si>
  <si>
    <t>160.</t>
  </si>
  <si>
    <t>OPERATING INCOME (LOSS)</t>
  </si>
  <si>
    <t>165.</t>
  </si>
  <si>
    <t>INTEREST INCOME (LINE 710)</t>
  </si>
  <si>
    <t>170.</t>
  </si>
  <si>
    <t>NET POLICY SERVICE FEES</t>
  </si>
  <si>
    <t>175.</t>
  </si>
  <si>
    <t>NET INCOME (LOSS)</t>
  </si>
  <si>
    <t>PREPARER'S NAME:</t>
  </si>
  <si>
    <t>PHONE NUMBER:</t>
  </si>
  <si>
    <t>WYO ACCOUNTING PROCEDURES (MANUAL)</t>
  </si>
  <si>
    <t>PART B</t>
  </si>
  <si>
    <t xml:space="preserve">     EXHIBIT II</t>
  </si>
  <si>
    <t>RECONCILIATION OF PAYABLE/RECEIVABLE BALANCE</t>
  </si>
  <si>
    <t>COMPANY NUMBER :</t>
  </si>
  <si>
    <t xml:space="preserve"> YEAR-TO-DATE</t>
  </si>
  <si>
    <t>200.</t>
  </si>
  <si>
    <t>BEGINNING PAYABLE/REC.</t>
  </si>
  <si>
    <t>BALANCE(LINE315,COL.B)</t>
  </si>
  <si>
    <t>205.</t>
  </si>
  <si>
    <t xml:space="preserve">NET INCOME (LOSS) </t>
  </si>
  <si>
    <t>210.</t>
  </si>
  <si>
    <t xml:space="preserve">LOC FUNDS RECEIVED </t>
  </si>
  <si>
    <t xml:space="preserve">    (LINE 800)</t>
  </si>
  <si>
    <t>215.</t>
  </si>
  <si>
    <t xml:space="preserve">DISBURSEMENT TO NFIP </t>
  </si>
  <si>
    <t xml:space="preserve">  (LINE 805)</t>
  </si>
  <si>
    <t>220.</t>
  </si>
  <si>
    <t xml:space="preserve">ENDING PAYABLE/RECEIVABLE </t>
  </si>
  <si>
    <t>BALANCE (LINE 315, COL.A)</t>
  </si>
  <si>
    <t xml:space="preserve">        EXHIBIT III</t>
  </si>
  <si>
    <t xml:space="preserve">    BALANCE SHEET ITEMS</t>
  </si>
  <si>
    <t>A</t>
  </si>
  <si>
    <t>B</t>
  </si>
  <si>
    <t>C</t>
  </si>
  <si>
    <t>D</t>
  </si>
  <si>
    <t>INCREASE</t>
  </si>
  <si>
    <t>PRIOR</t>
  </si>
  <si>
    <t>(DECREASE)</t>
  </si>
  <si>
    <t>BEGINNING OF</t>
  </si>
  <si>
    <t>(COLS.A-B)</t>
  </si>
  <si>
    <t>FISCAL YEAR</t>
  </si>
  <si>
    <t>300.</t>
  </si>
  <si>
    <t>CASH</t>
  </si>
  <si>
    <t>305.</t>
  </si>
  <si>
    <t>CASH - NOT</t>
  </si>
  <si>
    <t>TRANSFERRED TO</t>
  </si>
  <si>
    <t>RESTRICTED ACCT.**</t>
  </si>
  <si>
    <t>310.</t>
  </si>
  <si>
    <t>TRANSFERRED FROM</t>
  </si>
  <si>
    <t>315.</t>
  </si>
  <si>
    <t>PAYABLE TO</t>
  </si>
  <si>
    <t>(RECEIVABLE</t>
  </si>
  <si>
    <t xml:space="preserve"> FROM) NFIP</t>
  </si>
  <si>
    <t>320.</t>
  </si>
  <si>
    <t>UNEARNED PREMIUM</t>
  </si>
  <si>
    <t xml:space="preserve"> RESERVES</t>
  </si>
  <si>
    <t>325.</t>
  </si>
  <si>
    <t>LOSS RESERVES</t>
  </si>
  <si>
    <t xml:space="preserve"> (CASE)</t>
  </si>
  <si>
    <t>330.</t>
  </si>
  <si>
    <t xml:space="preserve"> (IBNR)</t>
  </si>
  <si>
    <t>335.</t>
  </si>
  <si>
    <t>LAE RESERVES-CASE</t>
  </si>
  <si>
    <t xml:space="preserve"> (ALLOCATED)</t>
  </si>
  <si>
    <t>336.</t>
  </si>
  <si>
    <t>LAE RESERVES-IBNR</t>
  </si>
  <si>
    <t>340.</t>
  </si>
  <si>
    <t>LAE RESERVES</t>
  </si>
  <si>
    <t xml:space="preserve"> (UNALLOCATED)</t>
  </si>
  <si>
    <t>345.</t>
  </si>
  <si>
    <t>PREMIUM SUSPENSE</t>
  </si>
  <si>
    <t xml:space="preserve"> (UNDER 60 DAYS)</t>
  </si>
  <si>
    <t>346.</t>
  </si>
  <si>
    <t>(60 DAYS OR OVER)</t>
  </si>
  <si>
    <t>TOTALS</t>
  </si>
  <si>
    <t/>
  </si>
  <si>
    <t>PLEASE SHOW DEBITS AS POSITIVE NUMBERS &amp; BRACKET ALL CREDITS.</t>
  </si>
  <si>
    <t>THE COLUMNS MUST ADD TO ZERO (-0-).</t>
  </si>
  <si>
    <t>*</t>
  </si>
  <si>
    <t xml:space="preserve">UPON TREASURY DEPARTMENT'S REQUEST, WYO COMPANY MUST PROVIDE SUPPORTING </t>
  </si>
  <si>
    <t xml:space="preserve">AGED DETAIL FOR THE REPORTED BALANCE.  COMPANIES WILL BE NOTIFIED WHEN </t>
  </si>
  <si>
    <t>SUCH A REQUEST IS MADE.</t>
  </si>
  <si>
    <t xml:space="preserve">                  EXHIBIT IV</t>
  </si>
  <si>
    <t xml:space="preserve">          EXPENSE ALLOWANCE CALCULATION</t>
  </si>
  <si>
    <t>EXPENSE ALLOWANCE</t>
  </si>
  <si>
    <t>400.</t>
  </si>
  <si>
    <t>405.</t>
  </si>
  <si>
    <t>410.</t>
  </si>
  <si>
    <t>EXPENSE ALLOWANCE FOR</t>
  </si>
  <si>
    <t>415.</t>
  </si>
  <si>
    <t>CANCELLATION PREMIUM</t>
  </si>
  <si>
    <t xml:space="preserve"> REFUND ADJUSTMENT BASE</t>
  </si>
  <si>
    <t>420.</t>
  </si>
  <si>
    <t>COMMISSION ALLOWANCE  %</t>
  </si>
  <si>
    <t>15%</t>
  </si>
  <si>
    <t>425.</t>
  </si>
  <si>
    <t>CANCELLATION COMMISSION</t>
  </si>
  <si>
    <t xml:space="preserve">  RETENTION</t>
  </si>
  <si>
    <t>427.</t>
  </si>
  <si>
    <t>428.</t>
  </si>
  <si>
    <t>STATE SALES TAX</t>
  </si>
  <si>
    <t xml:space="preserve">  ON INSURANCE SERVICES</t>
  </si>
  <si>
    <t>430.</t>
  </si>
  <si>
    <t>TOTAL EXPENSE ALLOWANCE      $</t>
  </si>
  <si>
    <t xml:space="preserve">           EXHIBIT V-A</t>
  </si>
  <si>
    <t xml:space="preserve">     FEE SCHEDULE - ALLOCATED LAE</t>
  </si>
  <si>
    <t xml:space="preserve">          (USE FOR CLAIMS WITH DATE OF LOSS OF 9/30/90 AND PRIOR)</t>
  </si>
  <si>
    <t xml:space="preserve">  A</t>
  </si>
  <si>
    <t>ENTRY VALUE RANGE</t>
  </si>
  <si>
    <t>NUMBER CLOSED</t>
  </si>
  <si>
    <t>FEE</t>
  </si>
  <si>
    <t>FEE PD (BxC)</t>
  </si>
  <si>
    <t>ERRONEOUS ASSIGNMENT</t>
  </si>
  <si>
    <t>CWP</t>
  </si>
  <si>
    <t xml:space="preserve">     0.01-   200.00</t>
  </si>
  <si>
    <t xml:space="preserve">   200.01-   400.00</t>
  </si>
  <si>
    <t xml:space="preserve">   400.01-   600.00</t>
  </si>
  <si>
    <t xml:space="preserve">   600.01-   800.00</t>
  </si>
  <si>
    <t xml:space="preserve">   800.01-  1000.00</t>
  </si>
  <si>
    <t xml:space="preserve">  1000.01-  1500.00</t>
  </si>
  <si>
    <t xml:space="preserve">  1500.01-  2000.00</t>
  </si>
  <si>
    <t xml:space="preserve">  2000.01-  2500.00</t>
  </si>
  <si>
    <t xml:space="preserve">  2500.01-  3000.00</t>
  </si>
  <si>
    <t xml:space="preserve">  3000.01-  3500.00</t>
  </si>
  <si>
    <t xml:space="preserve">  3500.01-  4000.00</t>
  </si>
  <si>
    <t xml:space="preserve">  4000.01-  4500.00</t>
  </si>
  <si>
    <t xml:space="preserve">  4500.01-  5000.00</t>
  </si>
  <si>
    <t xml:space="preserve">  5000.01-  6000.00</t>
  </si>
  <si>
    <t xml:space="preserve">  6000.01-  7000.00</t>
  </si>
  <si>
    <t xml:space="preserve">  7000.01-  8000.00</t>
  </si>
  <si>
    <t xml:space="preserve">  8000.01-  9000.00</t>
  </si>
  <si>
    <t xml:space="preserve">  9000.01- 10000.00</t>
  </si>
  <si>
    <t xml:space="preserve"> 10000.01- 15000.00</t>
  </si>
  <si>
    <t xml:space="preserve"> 15000.01- 20000.00</t>
  </si>
  <si>
    <t xml:space="preserve"> 20000.01- 25000.00</t>
  </si>
  <si>
    <t xml:space="preserve"> 25000.01- 30000.00</t>
  </si>
  <si>
    <t xml:space="preserve"> 30000.01- 35000.00</t>
  </si>
  <si>
    <t xml:space="preserve"> 35000.01- 40000.00</t>
  </si>
  <si>
    <t xml:space="preserve"> 40000.01- 45000.00</t>
  </si>
  <si>
    <t xml:space="preserve"> 45000.01- 50000.00</t>
  </si>
  <si>
    <t xml:space="preserve"> 50000.01- 75000.00</t>
  </si>
  <si>
    <t xml:space="preserve"> 75000.01-100000.00</t>
  </si>
  <si>
    <t>100000.01-125000.00</t>
  </si>
  <si>
    <t>125000.01-150000.00</t>
  </si>
  <si>
    <t>150000.01-175000.00</t>
  </si>
  <si>
    <t>175000.01-200000.00</t>
  </si>
  <si>
    <t>200000.01- LIMITS</t>
  </si>
  <si>
    <t>500-A.  **TOTAL ALLOCATED LAE FEES PAID-EXHIBIT V-A</t>
  </si>
  <si>
    <t>**UPON FEMA REQUEST, WYO COMPANY MUST PROVIDE SUPPORTING DETAIL FOR THE REPORTED EXPENSE.</t>
  </si>
  <si>
    <t xml:space="preserve">      EXHIBIT V-B</t>
  </si>
  <si>
    <t>FEE SCHEDULE - ALLOCATED LAE</t>
  </si>
  <si>
    <t>MINIMUM FOR UPTON-JONES</t>
  </si>
  <si>
    <t xml:space="preserve">     0.01-  $600.00</t>
  </si>
  <si>
    <t xml:space="preserve">   600.01-  1000.00</t>
  </si>
  <si>
    <t xml:space="preserve">  1000.01-  2000.00</t>
  </si>
  <si>
    <t xml:space="preserve">  2000.01-  3500.00</t>
  </si>
  <si>
    <t xml:space="preserve">  3500.01-  5000.00</t>
  </si>
  <si>
    <t xml:space="preserve">  5000.01-  7000.00</t>
  </si>
  <si>
    <t xml:space="preserve">  7000.01- 10000.00</t>
  </si>
  <si>
    <t xml:space="preserve"> 15000.01- 25000.00</t>
  </si>
  <si>
    <t xml:space="preserve"> 25000.01- 35000.00</t>
  </si>
  <si>
    <t xml:space="preserve"> 35000.01- 50000.00</t>
  </si>
  <si>
    <t xml:space="preserve"> 50000.01-100000.00</t>
  </si>
  <si>
    <t>100000.01-150000.00</t>
  </si>
  <si>
    <t>150000.01-200000.00</t>
  </si>
  <si>
    <t>EXCESS MILEAGE</t>
  </si>
  <si>
    <t>500-B.  **TOTAL ALLOCATED LAE FEES PAID-EXHIBIT V-B</t>
  </si>
  <si>
    <t xml:space="preserve">      EXHIBIT V-C</t>
  </si>
  <si>
    <t>NUMBER</t>
  </si>
  <si>
    <t>FEE PAID</t>
  </si>
  <si>
    <t>100000.01-250000.00</t>
  </si>
  <si>
    <t>2.3% BUT NOT LESS</t>
  </si>
  <si>
    <t>THAN $3,000.00</t>
  </si>
  <si>
    <t>250000.01- LIMITS</t>
  </si>
  <si>
    <t>2.1% BUT NOT LESS</t>
  </si>
  <si>
    <t>THAN $5,750.00</t>
  </si>
  <si>
    <t>OTHER FEMA-AUTHORIZED LAE*</t>
  </si>
  <si>
    <t>500-C.  TOTAL ALLOCATED LAE FEES PAID-EXHIBIT V-C</t>
  </si>
  <si>
    <t>500-B.  TOTAL ALLOCATED LAE FEES PAID-EXHIBIT V-B</t>
  </si>
  <si>
    <t>500-A.  TOTAL ALLOCATED LAE FEES PAID-EXHIBIT V-A</t>
  </si>
  <si>
    <t>500.</t>
  </si>
  <si>
    <t xml:space="preserve">   **TOTAL ALLOCATED LAE FEES PAID</t>
  </si>
  <si>
    <t>*UPON FEMA REQUEST, WYO COMPANY MUST PROVIDE SUPPORTING DETAIL FOR THE REPORTED EXPENSE.</t>
  </si>
  <si>
    <t xml:space="preserve">      EXHIBIT V-D</t>
  </si>
  <si>
    <t>500-D.  TOTAL ALLOCATED LAE FEES PAID-EXHIBIT V-D</t>
  </si>
  <si>
    <t xml:space="preserve">      EXHIBIT V-E</t>
  </si>
  <si>
    <t>500-E.  TOTAL ALLOCATED LAE FEES PAID-EXHIBIT V-E</t>
  </si>
  <si>
    <t xml:space="preserve">      EXHIBIT VI</t>
  </si>
  <si>
    <t>OTHER LOSS &amp; LAE CALCULATION</t>
  </si>
  <si>
    <t>PERIOD ENDING :</t>
  </si>
  <si>
    <t>UNALLOCATED L.A.E.PAID</t>
  </si>
  <si>
    <t>610.</t>
  </si>
  <si>
    <t>CASE INCURRED LOSSES</t>
  </si>
  <si>
    <t>620.</t>
  </si>
  <si>
    <t>SALVAGE &amp; SUBROGATION</t>
  </si>
  <si>
    <t>625.</t>
  </si>
  <si>
    <t>NET SALVAGE RECEIVED</t>
  </si>
  <si>
    <t>630.</t>
  </si>
  <si>
    <t>SALVAGE ALLOWANCE %</t>
  </si>
  <si>
    <t>10%</t>
  </si>
  <si>
    <t>635.</t>
  </si>
  <si>
    <t>SALVAGE CREDIT</t>
  </si>
  <si>
    <t>640.</t>
  </si>
  <si>
    <t>NET SUBROGATION RECEIVED</t>
  </si>
  <si>
    <t>645.</t>
  </si>
  <si>
    <t>SUBROGATION ALLOWANCE %</t>
  </si>
  <si>
    <t>25%</t>
  </si>
  <si>
    <t>650.</t>
  </si>
  <si>
    <t>SUBROGATION CREDIT</t>
  </si>
  <si>
    <t>652.</t>
  </si>
  <si>
    <t>RECOVERY OF LOSSES PAID</t>
  </si>
  <si>
    <t>SPECIAL ALLOCATED LAE</t>
  </si>
  <si>
    <t>________________________</t>
  </si>
  <si>
    <t xml:space="preserve">655. </t>
  </si>
  <si>
    <t>SPECIAL ALLOCATED LOSS</t>
  </si>
  <si>
    <t>ADJUSTMENT EXPENSE</t>
  </si>
  <si>
    <t>660.</t>
  </si>
  <si>
    <t>TOTAL OTHER LOSS &amp; LAE</t>
  </si>
  <si>
    <t>635,650,655)</t>
  </si>
  <si>
    <t>EXHIBIT VII</t>
  </si>
  <si>
    <t>INTEREST INCOME</t>
  </si>
  <si>
    <t>700.</t>
  </si>
  <si>
    <t>TOTAL INTEREST RECEIVED</t>
  </si>
  <si>
    <t>705.</t>
  </si>
  <si>
    <t>RESTRICTED ACCOUNT CHARGES</t>
  </si>
  <si>
    <t>710.</t>
  </si>
  <si>
    <t>TOTAL INTEREST INCOME        $</t>
  </si>
  <si>
    <t xml:space="preserve">     EXHIBIT VIII-A</t>
  </si>
  <si>
    <t xml:space="preserve">       LETTER OF CREDIT DRAWDOWNS</t>
  </si>
  <si>
    <t xml:space="preserve">      LOC DRAWDOWNS</t>
  </si>
  <si>
    <t>DATE</t>
  </si>
  <si>
    <t>AMOUNT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</si>
  <si>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</si>
  <si>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</si>
  <si>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</si>
  <si>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</si>
  <si>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</si>
  <si>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</si>
  <si>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</si>
  <si>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</si>
  <si>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</si>
  <si>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</si>
  <si>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</si>
  <si>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</si>
  <si>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</si>
  <si>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</si>
  <si>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</si>
  <si>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</si>
  <si>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</si>
  <si>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</si>
  <si>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</si>
  <si>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</si>
  <si>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</si>
  <si>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</si>
  <si>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</si>
  <si>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</si>
  <si>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</si>
  <si>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</si>
  <si>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</si>
  <si>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</si>
  <si>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</si>
  <si>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</si>
  <si>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</si>
  <si>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800.</t>
  </si>
  <si>
    <t>TOTAL</t>
  </si>
  <si>
    <t xml:space="preserve">     EXHIBIT VIII-B</t>
  </si>
  <si>
    <t xml:space="preserve">       CASH PAYMENTS TO THE NFIP</t>
  </si>
  <si>
    <t xml:space="preserve">      PAYMENTS TO NFIP</t>
  </si>
  <si>
    <t>805. B</t>
  </si>
  <si>
    <t>805. C</t>
  </si>
  <si>
    <t>CREDIT CARD PAYMENTS</t>
  </si>
  <si>
    <t>805</t>
  </si>
  <si>
    <t>TOTAL PAYMENTS TO NFIP</t>
  </si>
  <si>
    <t xml:space="preserve">       EXHIBIT VIII-C</t>
  </si>
  <si>
    <t>CREDIT CARD PAYMENTS TO NFIP</t>
  </si>
  <si>
    <t>TOTAL CREDIT CARD PAYMENTS</t>
  </si>
  <si>
    <t xml:space="preserve">       EXHIBIT IX</t>
  </si>
  <si>
    <t xml:space="preserve">   RESTRICTED ACCOUNT DEPOSITS SUMMARY</t>
  </si>
  <si>
    <t>900</t>
  </si>
  <si>
    <t>-</t>
  </si>
  <si>
    <t>----------</t>
  </si>
  <si>
    <t>WYO COMPANY NAME:</t>
  </si>
  <si>
    <t>FILE NAME:</t>
  </si>
  <si>
    <t>DATE SENT:</t>
  </si>
  <si>
    <t>--</t>
  </si>
  <si>
    <t>REPORTING MONTH/YEAR:</t>
  </si>
  <si>
    <t>TELEPHONE NUMBER:</t>
  </si>
  <si>
    <t>CURRENT MTH.</t>
  </si>
  <si>
    <t>FYTD</t>
  </si>
  <si>
    <t>NET INCOME (LOSS) FOR REPORTING MONTH:</t>
  </si>
  <si>
    <t>(EXH. I, INCOME STATEMENT, LINE 175)</t>
  </si>
  <si>
    <t>=</t>
  </si>
  <si>
    <t>PAYABLE TO (RECEIVABLE FROM) NFIP:</t>
  </si>
  <si>
    <t>EXHIBIT III, BALANCE SHEET, LINE 315, COLUMN A)</t>
  </si>
  <si>
    <t>Account Title</t>
  </si>
  <si>
    <t>Company</t>
  </si>
  <si>
    <t>FY</t>
  </si>
  <si>
    <t>FM</t>
  </si>
  <si>
    <t>Amount</t>
  </si>
  <si>
    <t>Net Written Premium</t>
  </si>
  <si>
    <t>Change In Unearned Premium</t>
  </si>
  <si>
    <t>Net Paid Losses</t>
  </si>
  <si>
    <t>Miscellaneous Expense</t>
  </si>
  <si>
    <t>Total Expenses</t>
  </si>
  <si>
    <t>Cash</t>
  </si>
  <si>
    <t>Cash-Not Transferred To</t>
  </si>
  <si>
    <t>Cash-Not Transferred From</t>
  </si>
  <si>
    <t>Payable/(Receivable)</t>
  </si>
  <si>
    <t>Unearned Premium Reserves</t>
  </si>
  <si>
    <t>Loss Reserves (CASE) - Cur</t>
  </si>
  <si>
    <t>Loss Reserves (CASE) - Chg</t>
  </si>
  <si>
    <t>Loss Reserves (IBNR) - Cur</t>
  </si>
  <si>
    <t>Loss Reserves (IBNR) - Chg</t>
  </si>
  <si>
    <t>LAE Reserves (CASE &amp; IBNR) - Cur</t>
  </si>
  <si>
    <t>LAE Reserves (CASE &amp; IBNR) - Chg</t>
  </si>
  <si>
    <t>LAE Reserves Unallocated - Cur</t>
  </si>
  <si>
    <t>LAE Reserves Unallocated - Chg</t>
  </si>
  <si>
    <t>Premium Suspense 60+ Days</t>
  </si>
  <si>
    <t>Premium Suspense &lt; 60</t>
  </si>
  <si>
    <t>Cancel Prem Refund Adj Base</t>
  </si>
  <si>
    <t>Rating Organization Expense</t>
  </si>
  <si>
    <t>State Sales Tax on Ins. Serv.</t>
  </si>
  <si>
    <t>Total Expense Allowance</t>
  </si>
  <si>
    <t>Unallocated LAE</t>
  </si>
  <si>
    <t>Net Salvage Received</t>
  </si>
  <si>
    <t>Net Subrogation Received</t>
  </si>
  <si>
    <t>Special Allocated LAE</t>
  </si>
  <si>
    <t>Total Interest Received</t>
  </si>
  <si>
    <t>Restricted Account Charges</t>
  </si>
  <si>
    <t>Net Income</t>
  </si>
  <si>
    <t>Policy Service Fees</t>
  </si>
  <si>
    <t>LAE - CWOP</t>
  </si>
  <si>
    <t>LAE - (     0.01 -    200.00)</t>
  </si>
  <si>
    <t>LAE - (   200.01 -    400.00)</t>
  </si>
  <si>
    <t>LAE - (   400.01 -    600.00)</t>
  </si>
  <si>
    <t>LAE - (   600.01 -    800.00)</t>
  </si>
  <si>
    <t>LAE - (   800.01 -   1000.00)</t>
  </si>
  <si>
    <t>LAE - (  1000.01 -   1500.00)</t>
  </si>
  <si>
    <t>LAE - (  1500.01 -   2000.00)</t>
  </si>
  <si>
    <t>LAE - (  2000.01 -   2500.00)</t>
  </si>
  <si>
    <t>LAE - (  2500.01 -   3000.00)</t>
  </si>
  <si>
    <t>LAE - (  3000.01 -   3500.00)</t>
  </si>
  <si>
    <t>LAE - (  3500.01 -   4000.00)</t>
  </si>
  <si>
    <t>LAE - (  4000.01 -   4500.00)</t>
  </si>
  <si>
    <t>LAE - (  4500.01 -   5000.00)</t>
  </si>
  <si>
    <t>LAE - (  5000.01 -   6000.00)</t>
  </si>
  <si>
    <t>LAE - (  6000.01 -   7000.00)</t>
  </si>
  <si>
    <t>LAE - (  7000.01 -   8000.00)</t>
  </si>
  <si>
    <t>LAE - (  8000.01 -   9000.00)</t>
  </si>
  <si>
    <t>LAE - (  9000.01 -  10000.00)</t>
  </si>
  <si>
    <t>LAE - ( 10000.01 -  15000.00)</t>
  </si>
  <si>
    <t>LAE - ( 15000.01 -  20000.00)</t>
  </si>
  <si>
    <t>LAE - ( 20000.01 -  25000.00)</t>
  </si>
  <si>
    <t>LAE - ( 25000.01 -  30000.00)</t>
  </si>
  <si>
    <t>LAE - ( 30000.01 -  35000.00)</t>
  </si>
  <si>
    <t>LAE - ( 35000.01 -  40000.00)</t>
  </si>
  <si>
    <t>LAE - ( 40000.01 -  45000.00)</t>
  </si>
  <si>
    <t>LAE - ( 45000.01 -  50000.00)</t>
  </si>
  <si>
    <t>LAE - ( 50000.01 -  75000.00)</t>
  </si>
  <si>
    <t>LAE - ( 75000.01 - 100000.00)</t>
  </si>
  <si>
    <t>LAE - (100000.01 - 125000.00)</t>
  </si>
  <si>
    <t>LAE - (125000.01 - 150000.00)</t>
  </si>
  <si>
    <t>LAE - (150000.01 - 175000.00)</t>
  </si>
  <si>
    <t>LAE - (175000.01 - 200000.00)</t>
  </si>
  <si>
    <t>LAE - (200000.01 -  LIMITS  )</t>
  </si>
  <si>
    <t>LAE - Erroneous Assignment</t>
  </si>
  <si>
    <t>LAE - Upton-Jones</t>
  </si>
  <si>
    <t>LAE - (     0.01 -    600.00)</t>
  </si>
  <si>
    <t>LAE - (   600.01 -   1000.00)</t>
  </si>
  <si>
    <t>LAE - (  1000.01 -   2000.00)</t>
  </si>
  <si>
    <t>LAE - (  2000.01 -   3500.00)</t>
  </si>
  <si>
    <t>LAE - (  3500.01 -   5000.00)</t>
  </si>
  <si>
    <t>LAE - (  5000.01 -   7000.00)</t>
  </si>
  <si>
    <t>LAE - (  7000.01 -  10000.00)</t>
  </si>
  <si>
    <t>LAE - ( 15000.01 -  25000.00)</t>
  </si>
  <si>
    <t>LAE - ( 25000.01 -  35000.00)</t>
  </si>
  <si>
    <t>LAE - ( 35000.01 -  50000.00)</t>
  </si>
  <si>
    <t>LAE - ( 50000.01 - 100000.00)</t>
  </si>
  <si>
    <t>LAE - (100000.01 - 150000.00)</t>
  </si>
  <si>
    <t>LAE - (150000.01 - 200000.00)</t>
  </si>
  <si>
    <t>Excess Mileage</t>
  </si>
  <si>
    <t>LAE - (100000.01 - 250000.00)</t>
  </si>
  <si>
    <t>LAE - (250000.01 -  LIMITS  )</t>
  </si>
  <si>
    <t>Other FEMA Authorized LAE</t>
  </si>
  <si>
    <t>LOC - Day  1</t>
  </si>
  <si>
    <t>LOC - Day  2</t>
  </si>
  <si>
    <t>LOC - Day  3</t>
  </si>
  <si>
    <t>LOC - Day  4</t>
  </si>
  <si>
    <t>LOC - Day  5</t>
  </si>
  <si>
    <t>LOC - Day  6</t>
  </si>
  <si>
    <t>LOC - Day  7</t>
  </si>
  <si>
    <t>LOC - Day  8</t>
  </si>
  <si>
    <t>LOC - Day  9</t>
  </si>
  <si>
    <t>LOC - Day 10</t>
  </si>
  <si>
    <t>LOC - Day 11</t>
  </si>
  <si>
    <t>LOC - Day 12</t>
  </si>
  <si>
    <t>LOC - Day 13</t>
  </si>
  <si>
    <t>LOC - Day 14</t>
  </si>
  <si>
    <t>LOC - Day 15</t>
  </si>
  <si>
    <t>LOC - Day 16</t>
  </si>
  <si>
    <t>LOC - Day 17</t>
  </si>
  <si>
    <t>LOC - Day 18</t>
  </si>
  <si>
    <t>LOC - Day 19</t>
  </si>
  <si>
    <t>LOC - Day 20</t>
  </si>
  <si>
    <t>LOC - Day 21</t>
  </si>
  <si>
    <t>LOC - Day 22</t>
  </si>
  <si>
    <t>LOC - Day 23</t>
  </si>
  <si>
    <t>LOC - Day 24</t>
  </si>
  <si>
    <t>LOC - Day 25</t>
  </si>
  <si>
    <t>LOC - Day 26</t>
  </si>
  <si>
    <t>LOC - Day 27</t>
  </si>
  <si>
    <t>LOC - Day 28</t>
  </si>
  <si>
    <t>LOC - Day 29</t>
  </si>
  <si>
    <t>LOC - Day 30</t>
  </si>
  <si>
    <t>LOC - Day 31</t>
  </si>
  <si>
    <t>Payments to NFIP - Day  1</t>
  </si>
  <si>
    <t>Payments to NFIP - Day  2</t>
  </si>
  <si>
    <t>Payments to NFIP - Day  3</t>
  </si>
  <si>
    <t>Payments to NFIP - Day  4</t>
  </si>
  <si>
    <t>Payments to NFIP - Day  5</t>
  </si>
  <si>
    <t>Payments to NFIP - Day  6</t>
  </si>
  <si>
    <t>Payments to NFIP - Day  7</t>
  </si>
  <si>
    <t>Payments to NFIP - Day  8</t>
  </si>
  <si>
    <t>Payments to NFIP - Day  9</t>
  </si>
  <si>
    <t>Payments to NFIP - Day 10</t>
  </si>
  <si>
    <t>Payments to NFIP - Day 11</t>
  </si>
  <si>
    <t>Payments to NFIP - Day 12</t>
  </si>
  <si>
    <t>Payments to NFIP - Day 13</t>
  </si>
  <si>
    <t>Payments to NFIP - Day 14</t>
  </si>
  <si>
    <t>Payments to NFIP - Day 15</t>
  </si>
  <si>
    <t>Payments to NFIP - Day 16</t>
  </si>
  <si>
    <t>Payments to NFIP - Day 17</t>
  </si>
  <si>
    <t>Payments to NFIP - Day 18</t>
  </si>
  <si>
    <t>Payments to NFIP - Day 19</t>
  </si>
  <si>
    <t>Payments to NFIP - Day 20</t>
  </si>
  <si>
    <t>Payments to NFIP - Day 21</t>
  </si>
  <si>
    <t>Payments to NFIP - Day 22</t>
  </si>
  <si>
    <t>Payments to NFIP - Day 23</t>
  </si>
  <si>
    <t>Payments to NFIP - Day 24</t>
  </si>
  <si>
    <t>Payments to NFIP - Day 25</t>
  </si>
  <si>
    <t>Payments to NFIP - Day 26</t>
  </si>
  <si>
    <t>Payments to NFIP - Day 27</t>
  </si>
  <si>
    <t>Payments to NFIP - Day 28</t>
  </si>
  <si>
    <t>Payments to NFIP - Day 29</t>
  </si>
  <si>
    <t>Payments to NFIP - Day 30</t>
  </si>
  <si>
    <t>Payments to NFIP - Day 31</t>
  </si>
  <si>
    <t>Restricted Acct Dep - Day  1</t>
  </si>
  <si>
    <t>Restricted Acct Dep - Day  2</t>
  </si>
  <si>
    <t>NET WRITTEN PREMIUM</t>
  </si>
  <si>
    <t xml:space="preserve"> NET WRITTEN PREMIUM A</t>
  </si>
  <si>
    <t xml:space="preserve"> NET WRITTEN PREMIUM B</t>
  </si>
  <si>
    <t xml:space="preserve">            EXHIBIT V-I</t>
  </si>
  <si>
    <t xml:space="preserve">    3.4% BUT NOT LESS</t>
  </si>
  <si>
    <t xml:space="preserve">    2.6% BUT NOT LESS</t>
  </si>
  <si>
    <t>250000.01- 1000000.00</t>
  </si>
  <si>
    <t xml:space="preserve">   2.4% BUT NOT LESS</t>
  </si>
  <si>
    <t xml:space="preserve">   THAN $6,500.00</t>
  </si>
  <si>
    <t>1000000.01 and up</t>
  </si>
  <si>
    <t xml:space="preserve">   THAN $24,000.00</t>
  </si>
  <si>
    <t xml:space="preserve">    THAN $1,760.00</t>
  </si>
  <si>
    <t xml:space="preserve">    THAN $3,400.00</t>
  </si>
  <si>
    <t>500-I.  TOTAL ALLOCATED LAE FEES PAID-EXHIBIT V-I</t>
  </si>
  <si>
    <t>I</t>
  </si>
  <si>
    <t>LAE - Claim Withdrawn</t>
  </si>
  <si>
    <t>10/01/2012</t>
  </si>
  <si>
    <t>LAE - (250000.01 -  1000000.00)</t>
  </si>
  <si>
    <t>LAE - (1000000.01 -  LIMITS  )</t>
  </si>
  <si>
    <t>CLAIM WITHDRAWN</t>
  </si>
  <si>
    <t xml:space="preserve">  (USE FOR CLAIMS WITH DATE OF LOSS OF 09/01/2008 THROUGH 10/24/2012)</t>
  </si>
  <si>
    <t>NET RESERVE</t>
  </si>
  <si>
    <t>Line 173)</t>
  </si>
  <si>
    <t>REJECT/RESUBMIT</t>
  </si>
  <si>
    <t>PRIOR MONTH CORT</t>
  </si>
  <si>
    <t>NET RESERVE FUND</t>
  </si>
  <si>
    <t xml:space="preserve">                                 MONTHLY RECONCILIATION - NET RESERVE FUND</t>
  </si>
  <si>
    <t>FUND:</t>
  </si>
  <si>
    <t>Reserve Fund</t>
  </si>
  <si>
    <t>RETAINED EXPENSE ALLOWANCE</t>
  </si>
  <si>
    <t>RATING ORGANIZATION EXPENSE AND</t>
  </si>
  <si>
    <t>UNALLOCATED LAE</t>
  </si>
  <si>
    <t>ADJUSTMENT TO FINANCIAL STATEMENT EXHIBIT IV - EXPENSE ALLOWANCE CALCULATION</t>
  </si>
  <si>
    <t>Current</t>
  </si>
  <si>
    <t>Fiscal</t>
  </si>
  <si>
    <t>Description</t>
  </si>
  <si>
    <t>Month</t>
  </si>
  <si>
    <t>Year To Date</t>
  </si>
  <si>
    <t>Cancellation Refunds</t>
  </si>
  <si>
    <t>Endorsement Refunds</t>
  </si>
  <si>
    <t>Expense Allowance Rate</t>
  </si>
  <si>
    <t>ADJUSTMENT TO FINANCIAL STATEMENT EXHIBIT VI - OTHER LOSSES &amp; LAE</t>
  </si>
  <si>
    <t>Losses Removed</t>
  </si>
  <si>
    <t>Losses Added Back</t>
  </si>
  <si>
    <t>Current Month</t>
  </si>
  <si>
    <t>HFIAA Loss Indicator</t>
  </si>
  <si>
    <t>Net</t>
  </si>
  <si>
    <t>HFIAA Losses</t>
  </si>
  <si>
    <t>Removed Losses</t>
  </si>
  <si>
    <t>Removed Case Reserves</t>
  </si>
  <si>
    <t>Case Reserves Added Back</t>
  </si>
  <si>
    <t>HFIAA Net Process Losses</t>
  </si>
  <si>
    <t>ULAE Incurred Loss %</t>
  </si>
  <si>
    <t>Subtotal ULAE Incurred Loss Retained</t>
  </si>
  <si>
    <t>ULAE HFIAA Net Premiums</t>
  </si>
  <si>
    <t>ULAE Net Premium %</t>
  </si>
  <si>
    <t>Subtotal ULAE Premium Amount Retained</t>
  </si>
  <si>
    <t>HFIAA Rewritten Policy Premium (From Worksheet A)</t>
  </si>
  <si>
    <t>NET HFIAA SURCHARGE</t>
  </si>
  <si>
    <t>HFIAA Surcharge</t>
  </si>
  <si>
    <t>NET HFIAA</t>
  </si>
  <si>
    <t>SURCHARGE:</t>
  </si>
  <si>
    <t>Line 174)</t>
  </si>
  <si>
    <t>HFIAA PREMIUM</t>
  </si>
  <si>
    <t xml:space="preserve"> FPF PREMIUM</t>
  </si>
  <si>
    <t>RFA PREMIUM</t>
  </si>
  <si>
    <t xml:space="preserve">                                 MONTHLY RECONCILIATION - NET HFIAA SURCHARGE</t>
  </si>
  <si>
    <t>FSBLKFiscal2017</t>
  </si>
  <si>
    <r>
      <t xml:space="preserve">HFIAA Section 28 WYO RETAINED EXPENSE ALLOWANCE:   </t>
    </r>
    <r>
      <rPr>
        <b/>
        <sz val="16"/>
        <color indexed="8"/>
        <rFont val="Calibri"/>
        <family val="2"/>
      </rPr>
      <t>WORKSHEET A</t>
    </r>
  </si>
  <si>
    <t>HFIAA Section 28 Premium Refunds</t>
  </si>
  <si>
    <t>HFIAA Section 28 Indicators</t>
  </si>
  <si>
    <t>Indicator Y, Trans Code 26A, Reason Code 22, 24, 25</t>
  </si>
  <si>
    <t>*See NOTE 1 Below</t>
  </si>
  <si>
    <t>Indicator Y, Trans Code 20A, New/Rollover Code Z</t>
  </si>
  <si>
    <t>Total HFIAA Section 28 Premium Refunds</t>
  </si>
  <si>
    <t xml:space="preserve">Gross HFIAA Section 28 Premium Refund Retained Expense Allowance </t>
  </si>
  <si>
    <t>Deduct HFIAA Section 28 Expense Allowance Not Retained</t>
  </si>
  <si>
    <t>HFIAA Section 28 Rewritten Policy Premium</t>
  </si>
  <si>
    <t>Indicator Y, Trans Code 11A, New/Rollover Code Z</t>
  </si>
  <si>
    <t>HFIAA Section 28 Renewal Policy Premium</t>
  </si>
  <si>
    <t>Total HFIAA Section 28 Rewritten and Renewal Premium</t>
  </si>
  <si>
    <t xml:space="preserve">Subtotal HFIAA Section 28 Rewritten Premium Expense Allowance Not Retained </t>
  </si>
  <si>
    <t>Cancellation Commission Retention Rate</t>
  </si>
  <si>
    <t xml:space="preserve">Cancellation Commission Not Retained (1 X 2) </t>
  </si>
  <si>
    <t>Net Retained Expense Allowance</t>
  </si>
  <si>
    <t>Record on EXHIBIT IV Line #427</t>
  </si>
  <si>
    <t>NOTE1:  When using HFIAA Section 28 indicator ‘Y’ on cancellation transactions (26A) –</t>
  </si>
  <si>
    <t>NOTE2:  When reporting renewal transactions (17A) –</t>
  </si>
  <si>
    <t>ULAE: WYO REMOVED PENDING OR PAID CLAIMS AND NET WRITTEN PREMIUM:  WORKSHEET C</t>
  </si>
  <si>
    <t>Y</t>
  </si>
  <si>
    <t>ULAE HFIAA Section 28 Process Losses</t>
  </si>
  <si>
    <t>HFIAA Section 28 Premium Refunds (From Worksheet A)</t>
  </si>
  <si>
    <t>HFIAA Renewal Policy Premium (From Worksheet A)</t>
  </si>
  <si>
    <t>HFIAA Section 28 Net Premiums</t>
  </si>
  <si>
    <t>Total WYO HFIAA Section 28 ULAE Retained</t>
  </si>
  <si>
    <t>Record on EXHIBIT VI Line 620 Unallocated LAE</t>
  </si>
  <si>
    <t xml:space="preserve">date to be received at the NFIP Bureau no later than the 12th of each month.  </t>
  </si>
  <si>
    <t xml:space="preserve">date to be received at the NFIP Bureau no later than the 12th day of each month.  </t>
  </si>
  <si>
    <r>
      <t xml:space="preserve">DSA HFIAA SECTION 28 RETAINED AGENT COMMISSION:   </t>
    </r>
    <r>
      <rPr>
        <b/>
        <sz val="14"/>
        <color indexed="8"/>
        <rFont val="Calibri"/>
        <family val="2"/>
      </rPr>
      <t>WORKSHEET B</t>
    </r>
  </si>
  <si>
    <t>Intentionally Omitted</t>
  </si>
  <si>
    <t>$15,000 but not more than $20,000, and with a Loss Date of 05/01/00 to 04/30/03).</t>
  </si>
  <si>
    <t>$15,000 but not more than $30,000, and with a Loss Date of 05/01/2003 to 8/31/04).</t>
  </si>
  <si>
    <t>Indicator Y, Trans Code 17A  (See NOTE 2 Below)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</si>
  <si>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rFont val="Courier"/>
        <family val="3"/>
      </rPr>
      <t>Cancellation transactions with policy effective dates within October 1, 2013 thru September 30, 2014, the cancellation reason code must be 25.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</si>
  <si>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rFont val="Courier"/>
        <family val="3"/>
      </rPr>
      <t>Cancellation transactions with policy effective dates within April 1, 2016 thru December 31, 2018, the cancellation reason code must be 22, 24 or 25.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</si>
  <si>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rFont val="Courier"/>
        <family val="3"/>
      </rPr>
      <t>The New/Rollover/Transfer Indicator cannot be reported on a renewal transaction. The Indicator value reported on the prior term will be carried forward to the current term in the NFIP LSS system.</t>
    </r>
  </si>
  <si>
    <t xml:space="preserve">            EXHIBIT V-J</t>
  </si>
  <si>
    <t>500-J.  TOTAL ALLOCATED LAE FEES PAID-EXHIBIT V-J</t>
  </si>
  <si>
    <t xml:space="preserve">    THAN $1,750.00</t>
  </si>
  <si>
    <t xml:space="preserve">    THAN $4,250.00</t>
  </si>
  <si>
    <t xml:space="preserve">   THAN $7,800.00</t>
  </si>
  <si>
    <t xml:space="preserve">   2.2% BUT NOT LESS</t>
  </si>
  <si>
    <t>Updated 08/29/2017</t>
  </si>
  <si>
    <t xml:space="preserve">  (USE FOR CLAIMS WITH DATE OF LOSS OF 08/24/2017 AND LATER)</t>
  </si>
  <si>
    <t xml:space="preserve"> 50000.01- 125000.00</t>
  </si>
  <si>
    <t>125000.01- 300000.00</t>
  </si>
  <si>
    <t>300000.01- 1000000.00</t>
  </si>
  <si>
    <t>J</t>
  </si>
  <si>
    <t>LAE - ( 50000.01 - 125000.00)</t>
  </si>
  <si>
    <t>LAE - (125000.01 - 300000.00)</t>
  </si>
  <si>
    <t>LAE - (300000.01 -  1000000.00)</t>
  </si>
  <si>
    <t xml:space="preserve">  (USE FOR CLAIMS WITH DATE OF LOSS OF 10/25/2012 AND 08/23/17)</t>
  </si>
  <si>
    <t>8/01/2017</t>
  </si>
  <si>
    <t>Revised 09/01/2017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</si>
</sst>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0.00_)"/>
    <numFmt numFmtId="167" formatCode="mmmm\ d\,\ yyyy"/>
    <numFmt numFmtId="168" formatCode="0.00_);\(0.00\)"/>
    <numFmt numFmtId="169" formatCode="mmmm\-yy"/>
    <numFmt numFmtId="170" formatCode="0_);\(0\)"/>
    <numFmt numFmtId="171" formatCode="00"/>
    <numFmt numFmtId="172" formatCode="#,##0.0_);\(#,##0.0\)"/>
    <numFmt numFmtId="173" formatCode="_(* #,##0_);_(* \(#,##0\);_(* &quot;-&quot;??_);_(@_)"/>
    <numFmt numFmtId="174" formatCode="_(&quot;$&quot;* #,##0_);_(&quot;$&quot;* \(#,##0\);_(&quot;$&quot;* &quot;-&quot;??_);_(@_)"/>
  </numFmts>
  <fonts count="53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Courier"/>
      <family val="3"/>
    </font>
    <font>
      <sz val="10"/>
      <name val="Courier"/>
      <family val="3"/>
    </font>
    <font>
      <sz val="10"/>
      <color indexed="12"/>
      <name val="Courier"/>
      <family val="3"/>
    </font>
    <font>
      <b/>
      <sz val="10"/>
      <name val="Courier"/>
      <family val="3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Courier"/>
      <family val="3"/>
    </font>
    <font>
      <sz val="9"/>
      <name val="Times New Roman"/>
      <family val="1"/>
    </font>
    <font>
      <b/>
      <sz val="10"/>
      <color indexed="12"/>
      <name val="Courier"/>
      <family val="3"/>
    </font>
    <font>
      <sz val="12"/>
      <name val="Times New Roman"/>
      <family val="1"/>
    </font>
    <font>
      <sz val="8"/>
      <name val="Courier"/>
      <family val="3"/>
    </font>
    <font>
      <sz val="8"/>
      <color indexed="12"/>
      <name val="Courier"/>
      <family val="3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sz val="8"/>
      <name val="Courier"/>
      <family val="3"/>
    </font>
    <font>
      <u/>
      <sz val="10"/>
      <name val="Courier"/>
      <family val="3"/>
    </font>
    <font>
      <b/>
      <sz val="12"/>
      <name val="Courier"/>
      <family val="3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7.9"/>
      <name val="Courier"/>
      <family val="3"/>
    </font>
    <font>
      <sz val="9"/>
      <name val="Courier"/>
      <family val="3"/>
    </font>
    <font>
      <sz val="10"/>
      <color rgb="FFFF0000"/>
      <name val="Courier"/>
      <family val="3"/>
    </font>
    <font>
      <b/>
      <sz val="9"/>
      <color rgb="FFFF0000"/>
      <name val="Courier"/>
      <family val="3"/>
    </font>
    <font>
      <b/>
      <sz val="10"/>
      <color rgb="FFFF0000"/>
      <name val="Courier"/>
      <family val="3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4"/>
      <color indexed="8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4">
    <xf numFmtId="37" fontId="0" fillId="0" borderId="0"/>
    <xf numFmtId="0" fontId="5" fillId="0" borderId="0"/>
    <xf numFmtId="0" fontId="5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8" fillId="0" borderId="0"/>
    <xf numFmtId="43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37" fontId="8" fillId="0" borderId="0"/>
    <xf numFmtId="9" fontId="1" fillId="0" borderId="0" applyFont="0" applyFill="0" applyBorder="0" applyAlignment="0" applyProtection="0"/>
  </cellStyleXfs>
  <cellXfs count="331">
    <xf numFmtId="37" fontId="0" fillId="0" borderId="0" xfId="0"/>
    <xf numFmtId="37" fontId="8" fillId="0" borderId="0" xfId="0" applyFont="1"/>
    <xf numFmtId="37" fontId="9" fillId="0" borderId="0" xfId="0" applyNumberFormat="1" applyFont="1" applyAlignment="1" applyProtection="1">
      <alignment horizontal="left"/>
      <protection locked="0"/>
    </xf>
    <xf numFmtId="37" fontId="9" fillId="0" borderId="0" xfId="0" applyNumberFormat="1" applyFont="1" applyProtection="1">
      <protection locked="0"/>
    </xf>
    <xf numFmtId="37" fontId="8" fillId="0" borderId="0" xfId="0" applyNumberFormat="1" applyFont="1" applyAlignment="1" applyProtection="1">
      <alignment horizontal="left"/>
    </xf>
    <xf numFmtId="37" fontId="8" fillId="0" borderId="0" xfId="0" applyNumberFormat="1" applyFont="1" applyAlignment="1" applyProtection="1">
      <alignment horizontal="center"/>
    </xf>
    <xf numFmtId="37" fontId="8" fillId="0" borderId="0" xfId="0" applyNumberFormat="1" applyFont="1" applyAlignment="1" applyProtection="1">
      <alignment horizontal="right"/>
    </xf>
    <xf numFmtId="37" fontId="8" fillId="0" borderId="0" xfId="0" applyNumberFormat="1" applyFont="1" applyProtection="1"/>
    <xf numFmtId="166" fontId="8" fillId="0" borderId="0" xfId="0" applyNumberFormat="1" applyFont="1" applyProtection="1"/>
    <xf numFmtId="37" fontId="10" fillId="0" borderId="0" xfId="0" quotePrefix="1" applyFont="1"/>
    <xf numFmtId="0" fontId="5" fillId="0" borderId="0" xfId="1"/>
    <xf numFmtId="0" fontId="11" fillId="0" borderId="0" xfId="1" applyFont="1"/>
    <xf numFmtId="0" fontId="11" fillId="0" borderId="1" xfId="1" applyFont="1" applyBorder="1"/>
    <xf numFmtId="0" fontId="11" fillId="0" borderId="1" xfId="1" applyFont="1" applyBorder="1" applyAlignment="1">
      <alignment horizontal="left"/>
    </xf>
    <xf numFmtId="169" fontId="11" fillId="0" borderId="1" xfId="1" applyNumberFormat="1" applyFont="1" applyBorder="1" applyAlignment="1">
      <alignment horizontal="left"/>
    </xf>
    <xf numFmtId="39" fontId="11" fillId="0" borderId="1" xfId="1" applyNumberFormat="1" applyFont="1" applyBorder="1"/>
    <xf numFmtId="39" fontId="12" fillId="0" borderId="0" xfId="1" applyNumberFormat="1" applyFont="1"/>
    <xf numFmtId="0" fontId="12" fillId="0" borderId="0" xfId="1" applyFo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39" fontId="11" fillId="0" borderId="0" xfId="1" applyNumberFormat="1" applyFont="1"/>
    <xf numFmtId="3" fontId="11" fillId="0" borderId="0" xfId="1" applyNumberFormat="1" applyFont="1" applyAlignment="1"/>
    <xf numFmtId="0" fontId="13" fillId="0" borderId="0" xfId="1" applyFont="1"/>
    <xf numFmtId="39" fontId="5" fillId="0" borderId="0" xfId="1" applyNumberFormat="1"/>
    <xf numFmtId="3" fontId="11" fillId="0" borderId="0" xfId="1" applyNumberFormat="1" applyFont="1"/>
    <xf numFmtId="39" fontId="11" fillId="0" borderId="2" xfId="1" applyNumberFormat="1" applyFont="1" applyBorder="1"/>
    <xf numFmtId="3" fontId="11" fillId="0" borderId="2" xfId="1" applyNumberFormat="1" applyFont="1" applyBorder="1"/>
    <xf numFmtId="0" fontId="11" fillId="0" borderId="0" xfId="1" applyFont="1" applyBorder="1"/>
    <xf numFmtId="168" fontId="12" fillId="0" borderId="0" xfId="1" applyNumberFormat="1" applyFont="1"/>
    <xf numFmtId="3" fontId="11" fillId="0" borderId="0" xfId="1" applyNumberFormat="1" applyFont="1" applyAlignment="1">
      <alignment horizontal="center"/>
    </xf>
    <xf numFmtId="3" fontId="11" fillId="0" borderId="2" xfId="1" applyNumberFormat="1" applyFont="1" applyBorder="1" applyAlignment="1">
      <alignment horizontal="center"/>
    </xf>
    <xf numFmtId="3" fontId="11" fillId="0" borderId="2" xfId="1" applyNumberFormat="1" applyFont="1" applyBorder="1" applyAlignment="1"/>
    <xf numFmtId="37" fontId="11" fillId="0" borderId="1" xfId="1" applyNumberFormat="1" applyFont="1" applyBorder="1"/>
    <xf numFmtId="37" fontId="8" fillId="0" borderId="0" xfId="0" applyNumberFormat="1" applyFont="1" applyProtection="1">
      <protection locked="0"/>
    </xf>
    <xf numFmtId="37" fontId="11" fillId="0" borderId="0" xfId="1" applyNumberFormat="1" applyFont="1"/>
    <xf numFmtId="169" fontId="11" fillId="0" borderId="0" xfId="1" applyNumberFormat="1" applyFont="1"/>
    <xf numFmtId="167" fontId="11" fillId="0" borderId="0" xfId="1" applyNumberFormat="1" applyFont="1" applyBorder="1" applyAlignment="1">
      <alignment horizontal="left"/>
    </xf>
    <xf numFmtId="0" fontId="5" fillId="0" borderId="0" xfId="1" applyFont="1"/>
    <xf numFmtId="37" fontId="8" fillId="0" borderId="0" xfId="0" quotePrefix="1" applyNumberFormat="1" applyFont="1" applyAlignment="1" applyProtection="1">
      <alignment horizontal="left"/>
    </xf>
    <xf numFmtId="37" fontId="10" fillId="0" borderId="0" xfId="0" applyFont="1"/>
    <xf numFmtId="170" fontId="11" fillId="0" borderId="1" xfId="1" applyNumberFormat="1" applyFont="1" applyBorder="1" applyAlignment="1">
      <alignment horizontal="left"/>
    </xf>
    <xf numFmtId="37" fontId="9" fillId="0" borderId="0" xfId="0" applyFont="1" applyProtection="1">
      <protection locked="0"/>
    </xf>
    <xf numFmtId="39" fontId="11" fillId="0" borderId="0" xfId="1" applyNumberFormat="1" applyFont="1" applyProtection="1">
      <protection locked="0"/>
    </xf>
    <xf numFmtId="0" fontId="11" fillId="0" borderId="0" xfId="1" applyFont="1" applyAlignment="1" applyProtection="1">
      <alignment horizontal="right"/>
      <protection locked="0"/>
    </xf>
    <xf numFmtId="3" fontId="11" fillId="0" borderId="0" xfId="1" applyNumberFormat="1" applyFont="1" applyAlignment="1" applyProtection="1">
      <protection locked="0"/>
    </xf>
    <xf numFmtId="39" fontId="11" fillId="0" borderId="0" xfId="1" applyNumberFormat="1" applyFont="1" applyBorder="1" applyProtection="1">
      <protection locked="0"/>
    </xf>
    <xf numFmtId="0" fontId="11" fillId="0" borderId="0" xfId="1" applyFont="1" applyProtection="1">
      <protection locked="0"/>
    </xf>
    <xf numFmtId="39" fontId="5" fillId="0" borderId="0" xfId="1" applyNumberFormat="1" applyProtection="1">
      <protection locked="0"/>
    </xf>
    <xf numFmtId="0" fontId="5" fillId="0" borderId="0" xfId="1" applyProtection="1">
      <protection locked="0"/>
    </xf>
    <xf numFmtId="3" fontId="11" fillId="0" borderId="0" xfId="1" applyNumberFormat="1" applyFont="1" applyBorder="1" applyAlignment="1" applyProtection="1">
      <protection locked="0"/>
    </xf>
    <xf numFmtId="3" fontId="11" fillId="0" borderId="0" xfId="1" applyNumberFormat="1" applyFont="1" applyProtection="1">
      <protection locked="0"/>
    </xf>
    <xf numFmtId="3" fontId="5" fillId="0" borderId="0" xfId="1" applyNumberFormat="1" applyAlignment="1" applyProtection="1">
      <alignment horizontal="center"/>
      <protection locked="0"/>
    </xf>
    <xf numFmtId="3" fontId="5" fillId="0" borderId="0" xfId="1" applyNumberFormat="1" applyAlignment="1" applyProtection="1">
      <protection locked="0"/>
    </xf>
    <xf numFmtId="37" fontId="11" fillId="0" borderId="0" xfId="1" applyNumberFormat="1" applyFont="1" applyBorder="1" applyProtection="1">
      <protection locked="0"/>
    </xf>
    <xf numFmtId="0" fontId="17" fillId="0" borderId="0" xfId="1" applyFont="1"/>
    <xf numFmtId="165" fontId="11" fillId="0" borderId="0" xfId="0" applyNumberFormat="1" applyFont="1" applyAlignment="1" applyProtection="1">
      <alignment horizontal="left"/>
    </xf>
    <xf numFmtId="37" fontId="8" fillId="0" borderId="0" xfId="0" applyFont="1" applyProtection="1"/>
    <xf numFmtId="37" fontId="8" fillId="0" borderId="0" xfId="0" applyFont="1" applyProtection="1">
      <protection locked="0"/>
    </xf>
    <xf numFmtId="166" fontId="8" fillId="0" borderId="0" xfId="0" applyNumberFormat="1" applyFont="1" applyProtection="1">
      <protection locked="0"/>
    </xf>
    <xf numFmtId="37" fontId="10" fillId="0" borderId="0" xfId="0" applyNumberFormat="1" applyFont="1" applyFill="1" applyAlignment="1" applyProtection="1">
      <alignment horizontal="center"/>
    </xf>
    <xf numFmtId="37" fontId="18" fillId="0" borderId="0" xfId="0" applyFont="1" applyProtection="1">
      <protection locked="0"/>
    </xf>
    <xf numFmtId="166" fontId="10" fillId="0" borderId="0" xfId="0" applyNumberFormat="1" applyFont="1"/>
    <xf numFmtId="37" fontId="18" fillId="0" borderId="0" xfId="0" applyFont="1"/>
    <xf numFmtId="9" fontId="8" fillId="0" borderId="0" xfId="0" applyNumberFormat="1" applyFont="1" applyProtection="1"/>
    <xf numFmtId="37" fontId="19" fillId="0" borderId="0" xfId="0" applyFont="1"/>
    <xf numFmtId="37" fontId="19" fillId="0" borderId="0" xfId="0" quotePrefix="1" applyNumberFormat="1" applyFont="1" applyAlignment="1" applyProtection="1">
      <alignment horizontal="left"/>
    </xf>
    <xf numFmtId="37" fontId="20" fillId="0" borderId="0" xfId="0" applyFont="1"/>
    <xf numFmtId="37" fontId="19" fillId="0" borderId="0" xfId="0" applyNumberFormat="1" applyFont="1" applyAlignment="1" applyProtection="1">
      <alignment horizontal="left"/>
    </xf>
    <xf numFmtId="165" fontId="8" fillId="0" borderId="0" xfId="0" quotePrefix="1" applyNumberFormat="1" applyFont="1" applyProtection="1"/>
    <xf numFmtId="165" fontId="12" fillId="0" borderId="0" xfId="0" quotePrefix="1" applyNumberFormat="1" applyFont="1" applyAlignment="1" applyProtection="1">
      <alignment horizontal="left"/>
    </xf>
    <xf numFmtId="9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horizontal="left"/>
      <protection locked="0"/>
    </xf>
    <xf numFmtId="0" fontId="11" fillId="0" borderId="0" xfId="1" applyFont="1" applyAlignment="1" applyProtection="1">
      <alignment horizontal="center"/>
      <protection locked="0"/>
    </xf>
    <xf numFmtId="37" fontId="21" fillId="0" borderId="0" xfId="0" applyNumberFormat="1" applyFont="1" applyProtection="1">
      <protection locked="0"/>
    </xf>
    <xf numFmtId="37" fontId="11" fillId="0" borderId="0" xfId="0" applyNumberFormat="1" applyFont="1" applyAlignment="1" applyProtection="1">
      <alignment horizontal="left"/>
    </xf>
    <xf numFmtId="37" fontId="8" fillId="2" borderId="0" xfId="0" applyFont="1" applyFill="1"/>
    <xf numFmtId="37" fontId="18" fillId="2" borderId="0" xfId="0" applyNumberFormat="1" applyFont="1" applyFill="1" applyProtection="1">
      <protection locked="0"/>
    </xf>
    <xf numFmtId="37" fontId="18" fillId="0" borderId="0" xfId="0" applyNumberFormat="1" applyFont="1" applyFill="1" applyProtection="1">
      <protection locked="0"/>
    </xf>
    <xf numFmtId="169" fontId="11" fillId="0" borderId="1" xfId="1" applyNumberFormat="1" applyFont="1" applyBorder="1" applyAlignment="1" applyProtection="1">
      <alignment horizontal="left"/>
    </xf>
    <xf numFmtId="39" fontId="23" fillId="2" borderId="1" xfId="1" applyNumberFormat="1" applyFont="1" applyFill="1" applyBorder="1" applyProtection="1">
      <protection locked="0"/>
    </xf>
    <xf numFmtId="39" fontId="23" fillId="2" borderId="0" xfId="1" applyNumberFormat="1" applyFont="1" applyFill="1" applyProtection="1">
      <protection locked="0"/>
    </xf>
    <xf numFmtId="39" fontId="24" fillId="2" borderId="0" xfId="1" applyNumberFormat="1" applyFont="1" applyFill="1" applyProtection="1">
      <protection locked="0"/>
    </xf>
    <xf numFmtId="3" fontId="23" fillId="2" borderId="1" xfId="1" applyNumberFormat="1" applyFont="1" applyFill="1" applyBorder="1" applyAlignment="1" applyProtection="1">
      <protection locked="0"/>
    </xf>
    <xf numFmtId="3" fontId="23" fillId="2" borderId="0" xfId="1" applyNumberFormat="1" applyFont="1" applyFill="1" applyAlignment="1" applyProtection="1">
      <protection locked="0"/>
    </xf>
    <xf numFmtId="3" fontId="23" fillId="2" borderId="0" xfId="1" applyNumberFormat="1" applyFont="1" applyFill="1" applyProtection="1">
      <protection locked="0"/>
    </xf>
    <xf numFmtId="39" fontId="23" fillId="2" borderId="0" xfId="1" applyNumberFormat="1" applyFont="1" applyFill="1" applyBorder="1" applyProtection="1">
      <protection locked="0"/>
    </xf>
    <xf numFmtId="39" fontId="23" fillId="0" borderId="0" xfId="1" applyNumberFormat="1" applyFont="1" applyFill="1" applyBorder="1" applyProtection="1">
      <protection locked="0"/>
    </xf>
    <xf numFmtId="39" fontId="23" fillId="0" borderId="0" xfId="1" applyNumberFormat="1" applyFont="1" applyFill="1" applyProtection="1">
      <protection locked="0"/>
    </xf>
    <xf numFmtId="39" fontId="23" fillId="0" borderId="0" xfId="1" applyNumberFormat="1" applyFont="1" applyFill="1"/>
    <xf numFmtId="0" fontId="23" fillId="0" borderId="0" xfId="1" applyFont="1" applyFill="1"/>
    <xf numFmtId="0" fontId="11" fillId="0" borderId="0" xfId="1" applyFont="1" applyFill="1"/>
    <xf numFmtId="0" fontId="23" fillId="2" borderId="0" xfId="1" applyFont="1" applyFill="1" applyProtection="1">
      <protection locked="0"/>
    </xf>
    <xf numFmtId="3" fontId="24" fillId="2" borderId="0" xfId="1" applyNumberFormat="1" applyFont="1" applyFill="1" applyProtection="1">
      <protection locked="0"/>
    </xf>
    <xf numFmtId="3" fontId="23" fillId="2" borderId="0" xfId="1" applyNumberFormat="1" applyFont="1" applyFill="1" applyBorder="1" applyAlignment="1" applyProtection="1">
      <protection locked="0"/>
    </xf>
    <xf numFmtId="0" fontId="23" fillId="2" borderId="1" xfId="1" applyFont="1" applyFill="1" applyBorder="1" applyProtection="1">
      <protection locked="0"/>
    </xf>
    <xf numFmtId="39" fontId="23" fillId="2" borderId="3" xfId="1" applyNumberFormat="1" applyFont="1" applyFill="1" applyBorder="1" applyProtection="1">
      <protection locked="0"/>
    </xf>
    <xf numFmtId="3" fontId="23" fillId="2" borderId="1" xfId="1" applyNumberFormat="1" applyFont="1" applyFill="1" applyBorder="1" applyAlignment="1" applyProtection="1">
      <alignment horizontal="center"/>
      <protection locked="0"/>
    </xf>
    <xf numFmtId="3" fontId="23" fillId="2" borderId="0" xfId="1" applyNumberFormat="1" applyFont="1" applyFill="1" applyAlignment="1" applyProtection="1">
      <alignment horizontal="center"/>
      <protection locked="0"/>
    </xf>
    <xf numFmtId="3" fontId="23" fillId="0" borderId="0" xfId="1" applyNumberFormat="1" applyFont="1" applyFill="1" applyAlignment="1" applyProtection="1">
      <alignment horizontal="center"/>
      <protection locked="0"/>
    </xf>
    <xf numFmtId="0" fontId="24" fillId="2" borderId="0" xfId="1" applyFont="1" applyFill="1" applyProtection="1">
      <protection locked="0"/>
    </xf>
    <xf numFmtId="37" fontId="18" fillId="2" borderId="0" xfId="0" applyFont="1" applyFill="1"/>
    <xf numFmtId="0" fontId="11" fillId="2" borderId="0" xfId="1" applyFont="1" applyFill="1" applyProtection="1">
      <protection locked="0"/>
    </xf>
    <xf numFmtId="0" fontId="11" fillId="0" borderId="0" xfId="1" applyFont="1" applyFill="1" applyProtection="1">
      <protection locked="0"/>
    </xf>
    <xf numFmtId="0" fontId="8" fillId="0" borderId="0" xfId="2" applyFont="1"/>
    <xf numFmtId="0" fontId="8" fillId="0" borderId="0" xfId="2" applyFont="1" applyAlignment="1">
      <alignment horizontal="right"/>
    </xf>
    <xf numFmtId="0" fontId="10" fillId="0" borderId="0" xfId="2" applyFont="1"/>
    <xf numFmtId="37" fontId="10" fillId="0" borderId="0" xfId="2" applyNumberFormat="1" applyFont="1"/>
    <xf numFmtId="0" fontId="8" fillId="0" borderId="1" xfId="2" applyFont="1" applyBorder="1"/>
    <xf numFmtId="0" fontId="10" fillId="0" borderId="1" xfId="2" quotePrefix="1" applyFont="1" applyBorder="1"/>
    <xf numFmtId="37" fontId="8" fillId="0" borderId="0" xfId="2" applyNumberFormat="1" applyFont="1"/>
    <xf numFmtId="0" fontId="26" fillId="0" borderId="0" xfId="2" applyFont="1" applyBorder="1"/>
    <xf numFmtId="15" fontId="10" fillId="0" borderId="0" xfId="2" quotePrefix="1" applyNumberFormat="1" applyFont="1" applyBorder="1"/>
    <xf numFmtId="0" fontId="8" fillId="0" borderId="0" xfId="2" applyFont="1" applyBorder="1"/>
    <xf numFmtId="0" fontId="27" fillId="0" borderId="0" xfId="2" applyFont="1"/>
    <xf numFmtId="37" fontId="27" fillId="0" borderId="0" xfId="0" applyFont="1"/>
    <xf numFmtId="14" fontId="23" fillId="2" borderId="1" xfId="1" applyNumberFormat="1" applyFont="1" applyFill="1" applyBorder="1" applyAlignment="1" applyProtection="1">
      <alignment horizontal="left"/>
      <protection locked="0"/>
    </xf>
    <xf numFmtId="14" fontId="11" fillId="2" borderId="1" xfId="1" applyNumberFormat="1" applyFont="1" applyFill="1" applyBorder="1" applyAlignment="1">
      <alignment horizontal="left"/>
    </xf>
    <xf numFmtId="14" fontId="23" fillId="2" borderId="1" xfId="1" applyNumberFormat="1" applyFont="1" applyFill="1" applyBorder="1" applyAlignment="1">
      <alignment horizontal="left"/>
    </xf>
    <xf numFmtId="39" fontId="24" fillId="2" borderId="3" xfId="1" applyNumberFormat="1" applyFont="1" applyFill="1" applyBorder="1" applyProtection="1">
      <protection locked="0"/>
    </xf>
    <xf numFmtId="0" fontId="11" fillId="2" borderId="0" xfId="1" quotePrefix="1" applyFont="1" applyFill="1" applyAlignment="1" applyProtection="1">
      <alignment horizontal="left"/>
      <protection locked="0"/>
    </xf>
    <xf numFmtId="0" fontId="11" fillId="2" borderId="0" xfId="1" quotePrefix="1" applyFont="1" applyFill="1" applyProtection="1">
      <protection locked="0"/>
    </xf>
    <xf numFmtId="39" fontId="5" fillId="2" borderId="3" xfId="1" applyNumberFormat="1" applyFill="1" applyBorder="1" applyProtection="1">
      <protection locked="0"/>
    </xf>
    <xf numFmtId="0" fontId="23" fillId="2" borderId="3" xfId="1" applyFont="1" applyFill="1" applyBorder="1" applyProtection="1">
      <protection locked="0"/>
    </xf>
    <xf numFmtId="0" fontId="11" fillId="2" borderId="3" xfId="1" applyFont="1" applyFill="1" applyBorder="1" applyProtection="1">
      <protection locked="0"/>
    </xf>
    <xf numFmtId="0" fontId="6" fillId="0" borderId="0" xfId="1" applyFont="1"/>
    <xf numFmtId="0" fontId="23" fillId="2" borderId="0" xfId="3" applyFont="1" applyFill="1" applyProtection="1">
      <protection locked="0"/>
    </xf>
    <xf numFmtId="0" fontId="23" fillId="2" borderId="0" xfId="3" quotePrefix="1" applyFont="1" applyFill="1" applyProtection="1">
      <protection locked="0"/>
    </xf>
    <xf numFmtId="3" fontId="6" fillId="0" borderId="0" xfId="1" applyNumberFormat="1" applyFont="1" applyAlignment="1" applyProtection="1">
      <protection locked="0"/>
    </xf>
    <xf numFmtId="0" fontId="6" fillId="0" borderId="0" xfId="1" applyFont="1" applyProtection="1">
      <protection locked="0"/>
    </xf>
    <xf numFmtId="39" fontId="6" fillId="2" borderId="3" xfId="1" applyNumberFormat="1" applyFont="1" applyFill="1" applyBorder="1" applyProtection="1">
      <protection locked="0"/>
    </xf>
    <xf numFmtId="37" fontId="52" fillId="0" borderId="0" xfId="0" applyFont="1"/>
    <xf numFmtId="37" fontId="8" fillId="0" borderId="0" xfId="12" applyFont="1" applyFill="1"/>
    <xf numFmtId="37" fontId="32" fillId="0" borderId="0" xfId="12" applyFont="1" applyFill="1"/>
    <xf numFmtId="37" fontId="18" fillId="2" borderId="0" xfId="12" applyFont="1" applyFill="1"/>
    <xf numFmtId="37" fontId="8" fillId="2" borderId="0" xfId="12" applyFont="1" applyFill="1"/>
    <xf numFmtId="37" fontId="8" fillId="0" borderId="0" xfId="12" applyFill="1"/>
    <xf numFmtId="37" fontId="8" fillId="0" borderId="0" xfId="12"/>
    <xf numFmtId="37" fontId="8" fillId="0" borderId="0" xfId="12" applyNumberFormat="1" applyAlignment="1" applyProtection="1">
      <alignment horizontal="left"/>
    </xf>
    <xf numFmtId="37" fontId="18" fillId="0" borderId="0" xfId="12" applyFont="1" applyFill="1" applyProtection="1">
      <protection locked="0"/>
    </xf>
    <xf numFmtId="37" fontId="18" fillId="0" borderId="0" xfId="12" applyFont="1" applyFill="1" applyProtection="1"/>
    <xf numFmtId="37" fontId="8" fillId="0" borderId="0" xfId="12" applyFill="1" applyProtection="1">
      <protection locked="0"/>
    </xf>
    <xf numFmtId="37" fontId="34" fillId="5" borderId="0" xfId="12" applyNumberFormat="1" applyFont="1" applyFill="1" applyProtection="1">
      <protection locked="0"/>
    </xf>
    <xf numFmtId="37" fontId="32" fillId="5" borderId="0" xfId="12" applyNumberFormat="1" applyFont="1" applyFill="1" applyAlignment="1" applyProtection="1">
      <alignment horizontal="left"/>
      <protection locked="0"/>
    </xf>
    <xf numFmtId="37" fontId="32" fillId="5" borderId="0" xfId="12" applyFont="1" applyFill="1"/>
    <xf numFmtId="49" fontId="8" fillId="0" borderId="0" xfId="12" applyNumberFormat="1" applyFont="1" applyFill="1"/>
    <xf numFmtId="37" fontId="8" fillId="0" borderId="0" xfId="12" applyNumberFormat="1" applyProtection="1"/>
    <xf numFmtId="37" fontId="8" fillId="0" borderId="0" xfId="12" applyNumberFormat="1" applyFont="1" applyFill="1" applyAlignment="1" applyProtection="1">
      <alignment horizontal="center"/>
    </xf>
    <xf numFmtId="37" fontId="8" fillId="0" borderId="0" xfId="12" applyNumberFormat="1" applyFont="1" applyFill="1" applyAlignment="1" applyProtection="1">
      <alignment horizontal="left"/>
    </xf>
    <xf numFmtId="37" fontId="8" fillId="0" borderId="0" xfId="12" applyNumberFormat="1" applyFont="1" applyAlignment="1" applyProtection="1">
      <alignment horizontal="left"/>
    </xf>
    <xf numFmtId="37" fontId="8" fillId="0" borderId="0" xfId="12" applyFont="1"/>
    <xf numFmtId="37" fontId="30" fillId="0" borderId="0" xfId="12" applyFont="1" applyFill="1"/>
    <xf numFmtId="37" fontId="10" fillId="0" borderId="0" xfId="12" applyFont="1" applyFill="1"/>
    <xf numFmtId="37" fontId="8" fillId="0" borderId="0" xfId="12" applyAlignment="1" applyProtection="1">
      <alignment horizontal="left"/>
    </xf>
    <xf numFmtId="37" fontId="18" fillId="2" borderId="0" xfId="12" applyNumberFormat="1" applyFont="1" applyFill="1" applyAlignment="1" applyProtection="1">
      <alignment horizontal="left"/>
      <protection locked="0"/>
    </xf>
    <xf numFmtId="37" fontId="7" fillId="2" borderId="0" xfId="12" applyNumberFormat="1" applyFont="1" applyFill="1" applyProtection="1">
      <protection locked="0"/>
    </xf>
    <xf numFmtId="49" fontId="18" fillId="2" borderId="0" xfId="13" applyNumberFormat="1" applyFont="1" applyFill="1" applyAlignment="1" applyProtection="1">
      <alignment horizontal="left"/>
      <protection locked="0"/>
    </xf>
    <xf numFmtId="37" fontId="8" fillId="0" borderId="0" xfId="12" applyNumberFormat="1" applyFont="1" applyAlignment="1" applyProtection="1">
      <alignment horizontal="center"/>
    </xf>
    <xf numFmtId="164" fontId="8" fillId="0" borderId="0" xfId="12" applyNumberFormat="1" applyProtection="1"/>
    <xf numFmtId="37" fontId="8" fillId="0" borderId="0" xfId="12" applyNumberFormat="1" applyFont="1" applyAlignment="1" applyProtection="1">
      <alignment horizontal="right"/>
    </xf>
    <xf numFmtId="37" fontId="8" fillId="0" borderId="0" xfId="12" applyNumberFormat="1" applyFont="1" applyProtection="1"/>
    <xf numFmtId="37" fontId="18" fillId="2" borderId="0" xfId="12" applyNumberFormat="1" applyFont="1" applyFill="1" applyProtection="1">
      <protection locked="0"/>
    </xf>
    <xf numFmtId="37" fontId="7" fillId="0" borderId="0" xfId="12" applyNumberFormat="1" applyFont="1" applyProtection="1">
      <protection locked="0"/>
    </xf>
    <xf numFmtId="49" fontId="18" fillId="2" borderId="0" xfId="12" applyNumberFormat="1" applyFont="1" applyFill="1" applyAlignment="1" applyProtection="1">
      <alignment horizontal="left"/>
      <protection locked="0"/>
    </xf>
    <xf numFmtId="49" fontId="18" fillId="2" borderId="0" xfId="12" applyNumberFormat="1" applyFont="1" applyFill="1" applyProtection="1">
      <protection locked="0"/>
    </xf>
    <xf numFmtId="49" fontId="7" fillId="0" borderId="0" xfId="12" applyNumberFormat="1" applyFont="1" applyProtection="1">
      <protection locked="0"/>
    </xf>
    <xf numFmtId="49" fontId="18" fillId="2" borderId="0" xfId="12" applyNumberFormat="1" applyFont="1" applyFill="1"/>
    <xf numFmtId="49" fontId="8" fillId="0" borderId="0" xfId="12" applyNumberFormat="1" applyFont="1"/>
    <xf numFmtId="37" fontId="8" fillId="0" borderId="0" xfId="12" applyNumberFormat="1" applyFont="1" applyFill="1" applyProtection="1"/>
    <xf numFmtId="37" fontId="7" fillId="0" borderId="0" xfId="12" applyNumberFormat="1" applyFont="1" applyFill="1" applyAlignment="1" applyProtection="1">
      <alignment horizontal="left"/>
      <protection locked="0"/>
    </xf>
    <xf numFmtId="37" fontId="7" fillId="0" borderId="0" xfId="12" applyNumberFormat="1" applyFont="1" applyFill="1" applyProtection="1">
      <protection locked="0"/>
    </xf>
    <xf numFmtId="37" fontId="10" fillId="0" borderId="0" xfId="12" applyNumberFormat="1" applyFont="1" applyFill="1" applyProtection="1"/>
    <xf numFmtId="37" fontId="8" fillId="0" borderId="0" xfId="12" quotePrefix="1" applyNumberFormat="1" applyFont="1" applyFill="1" applyAlignment="1" applyProtection="1">
      <alignment horizontal="left"/>
    </xf>
    <xf numFmtId="37" fontId="10" fillId="0" borderId="0" xfId="12" applyNumberFormat="1" applyFont="1" applyFill="1" applyAlignment="1" applyProtection="1">
      <alignment horizontal="left"/>
    </xf>
    <xf numFmtId="37" fontId="16" fillId="0" borderId="0" xfId="12" applyNumberFormat="1" applyFont="1" applyFill="1" applyAlignment="1" applyProtection="1">
      <alignment horizontal="left"/>
    </xf>
    <xf numFmtId="37" fontId="16" fillId="0" borderId="0" xfId="12" applyFont="1" applyFill="1"/>
    <xf numFmtId="37" fontId="7" fillId="0" borderId="0" xfId="12" applyFont="1" applyFill="1"/>
    <xf numFmtId="37" fontId="7" fillId="0" borderId="0" xfId="12" applyNumberFormat="1" applyFont="1" applyFill="1" applyAlignment="1" applyProtection="1">
      <alignment horizontal="left"/>
    </xf>
    <xf numFmtId="37" fontId="10" fillId="0" borderId="0" xfId="12" quotePrefix="1" applyFont="1" applyFill="1"/>
    <xf numFmtId="165" fontId="8" fillId="0" borderId="0" xfId="12" applyNumberFormat="1" applyFont="1" applyFill="1" applyProtection="1"/>
    <xf numFmtId="37" fontId="8" fillId="0" borderId="0" xfId="12" applyFont="1" applyFill="1" applyProtection="1"/>
    <xf numFmtId="37" fontId="8" fillId="0" borderId="0" xfId="12" quotePrefix="1" applyFont="1" applyFill="1" applyProtection="1">
      <protection locked="0"/>
    </xf>
    <xf numFmtId="37" fontId="8" fillId="0" borderId="0" xfId="12" applyNumberFormat="1" applyFont="1" applyFill="1" applyAlignment="1" applyProtection="1">
      <alignment horizontal="left"/>
      <protection locked="0"/>
    </xf>
    <xf numFmtId="37" fontId="8" fillId="0" borderId="0" xfId="12" applyFont="1" applyFill="1" applyProtection="1">
      <protection locked="0"/>
    </xf>
    <xf numFmtId="37" fontId="18" fillId="2" borderId="0" xfId="12" applyFont="1" applyFill="1" applyProtection="1">
      <protection locked="0"/>
    </xf>
    <xf numFmtId="37" fontId="7" fillId="0" borderId="0" xfId="12" applyFont="1" applyFill="1" applyProtection="1"/>
    <xf numFmtId="165" fontId="8" fillId="0" borderId="0" xfId="12" applyNumberFormat="1" applyFont="1" applyFill="1" applyProtection="1">
      <protection locked="0"/>
    </xf>
    <xf numFmtId="37" fontId="10" fillId="0" borderId="0" xfId="12" applyFont="1" applyFill="1" applyProtection="1">
      <protection locked="0"/>
    </xf>
    <xf numFmtId="37" fontId="10" fillId="0" borderId="0" xfId="12" applyNumberFormat="1" applyFont="1" applyFill="1" applyProtection="1">
      <protection locked="0"/>
    </xf>
    <xf numFmtId="37" fontId="8" fillId="0" borderId="0" xfId="12" quotePrefix="1" applyFont="1" applyFill="1"/>
    <xf numFmtId="37" fontId="10" fillId="0" borderId="0" xfId="12" applyNumberFormat="1" applyFont="1" applyProtection="1">
      <protection locked="0"/>
    </xf>
    <xf numFmtId="37" fontId="10" fillId="0" borderId="0" xfId="12" applyFont="1"/>
    <xf numFmtId="37" fontId="8" fillId="0" borderId="0" xfId="12" quotePrefix="1" applyFont="1"/>
    <xf numFmtId="166" fontId="8" fillId="0" borderId="0" xfId="12" applyNumberFormat="1" applyFont="1" applyProtection="1"/>
    <xf numFmtId="37" fontId="8" fillId="0" borderId="0" xfId="12" quotePrefix="1" applyNumberFormat="1" applyFont="1" applyAlignment="1" applyProtection="1">
      <alignment horizontal="left"/>
    </xf>
    <xf numFmtId="37" fontId="7" fillId="0" borderId="0" xfId="12" applyNumberFormat="1" applyFont="1" applyAlignment="1" applyProtection="1">
      <alignment horizontal="left"/>
      <protection locked="0"/>
    </xf>
    <xf numFmtId="37" fontId="18" fillId="0" borderId="0" xfId="12" applyNumberFormat="1" applyFont="1" applyFill="1" applyProtection="1">
      <protection locked="0"/>
    </xf>
    <xf numFmtId="37" fontId="18" fillId="3" borderId="0" xfId="12" applyNumberFormat="1" applyFont="1" applyFill="1" applyProtection="1">
      <protection locked="0"/>
    </xf>
    <xf numFmtId="165" fontId="8" fillId="0" borderId="0" xfId="12" applyNumberFormat="1" applyFont="1" applyProtection="1"/>
    <xf numFmtId="37" fontId="7" fillId="0" borderId="0" xfId="12" applyFont="1"/>
    <xf numFmtId="165" fontId="8" fillId="0" borderId="0" xfId="12" applyNumberFormat="1" applyFont="1" applyAlignment="1" applyProtection="1">
      <alignment horizontal="left"/>
    </xf>
    <xf numFmtId="37" fontId="10" fillId="0" borderId="0" xfId="12" quotePrefix="1" applyFont="1"/>
    <xf numFmtId="166" fontId="8" fillId="0" borderId="0" xfId="12" applyNumberFormat="1" applyFont="1" applyFill="1" applyProtection="1"/>
    <xf numFmtId="37" fontId="22" fillId="0" borderId="0" xfId="12" applyNumberFormat="1" applyFont="1" applyFill="1" applyAlignment="1" applyProtection="1">
      <alignment horizontal="center"/>
    </xf>
    <xf numFmtId="165" fontId="11" fillId="0" borderId="0" xfId="12" applyNumberFormat="1" applyFont="1" applyAlignment="1" applyProtection="1">
      <alignment horizontal="left"/>
    </xf>
    <xf numFmtId="37" fontId="10" fillId="0" borderId="0" xfId="12" applyFont="1" applyProtection="1">
      <protection locked="0"/>
    </xf>
    <xf numFmtId="37" fontId="8" fillId="0" borderId="0" xfId="12" applyFont="1" applyProtection="1">
      <protection locked="0"/>
    </xf>
    <xf numFmtId="37" fontId="8" fillId="0" borderId="0" xfId="12" applyNumberFormat="1" applyFont="1" applyAlignment="1" applyProtection="1">
      <alignment horizontal="left"/>
      <protection locked="0"/>
    </xf>
    <xf numFmtId="37" fontId="17" fillId="0" borderId="0" xfId="12" quotePrefix="1" applyFont="1" applyProtection="1">
      <protection locked="0"/>
    </xf>
    <xf numFmtId="37" fontId="8" fillId="0" borderId="0" xfId="12" quotePrefix="1" applyNumberFormat="1" applyFont="1" applyAlignment="1" applyProtection="1">
      <alignment horizontal="left"/>
      <protection locked="0"/>
    </xf>
    <xf numFmtId="166" fontId="8" fillId="0" borderId="0" xfId="12" applyNumberFormat="1" applyFont="1" applyProtection="1">
      <protection locked="0"/>
    </xf>
    <xf numFmtId="37" fontId="17" fillId="0" borderId="0" xfId="12" applyFont="1" applyProtection="1">
      <protection locked="0"/>
    </xf>
    <xf numFmtId="37" fontId="8" fillId="0" borderId="0" xfId="12" applyNumberFormat="1" applyFont="1" applyProtection="1">
      <protection locked="0"/>
    </xf>
    <xf numFmtId="37" fontId="10" fillId="0" borderId="0" xfId="12" applyNumberFormat="1" applyFont="1" applyAlignment="1" applyProtection="1">
      <alignment horizontal="left"/>
    </xf>
    <xf numFmtId="165" fontId="8" fillId="0" borderId="0" xfId="12" applyNumberFormat="1" applyFont="1" applyFill="1" applyAlignment="1" applyProtection="1">
      <alignment horizontal="right"/>
    </xf>
    <xf numFmtId="172" fontId="8" fillId="0" borderId="0" xfId="12" applyNumberFormat="1" applyFont="1" applyFill="1"/>
    <xf numFmtId="165" fontId="8" fillId="0" borderId="0" xfId="12" applyNumberFormat="1" applyFont="1" applyFill="1" applyAlignment="1" applyProtection="1">
      <alignment horizontal="left"/>
    </xf>
    <xf numFmtId="165" fontId="8" fillId="0" borderId="0" xfId="12" applyNumberFormat="1" applyFont="1" applyFill="1"/>
    <xf numFmtId="37" fontId="8" fillId="0" borderId="0" xfId="12" applyNumberFormat="1" applyFill="1" applyAlignment="1" applyProtection="1">
      <alignment horizontal="left"/>
    </xf>
    <xf numFmtId="37" fontId="8" fillId="0" borderId="0" xfId="12" quotePrefix="1" applyFill="1"/>
    <xf numFmtId="37" fontId="10" fillId="0" borderId="1" xfId="12" applyNumberFormat="1" applyFont="1" applyBorder="1" applyAlignment="1" applyProtection="1">
      <alignment horizontal="left"/>
    </xf>
    <xf numFmtId="37" fontId="10" fillId="0" borderId="1" xfId="12" applyFont="1" applyBorder="1"/>
    <xf numFmtId="37" fontId="18" fillId="2" borderId="0" xfId="12" quotePrefix="1" applyFont="1" applyFill="1"/>
    <xf numFmtId="37" fontId="7" fillId="2" borderId="0" xfId="12" applyFont="1" applyFill="1"/>
    <xf numFmtId="37" fontId="8" fillId="0" borderId="0" xfId="12" applyNumberFormat="1" applyFont="1" applyAlignment="1" applyProtection="1">
      <alignment horizontal="fill"/>
    </xf>
    <xf numFmtId="49" fontId="7" fillId="0" borderId="0" xfId="12" applyNumberFormat="1" applyFont="1" applyAlignment="1" applyProtection="1">
      <alignment horizontal="left"/>
      <protection locked="0"/>
    </xf>
    <xf numFmtId="37" fontId="8" fillId="0" borderId="0" xfId="12" quotePrefix="1" applyNumberFormat="1" applyFont="1" applyProtection="1"/>
    <xf numFmtId="37" fontId="8" fillId="4" borderId="0" xfId="12" applyFill="1"/>
    <xf numFmtId="37" fontId="7" fillId="4" borderId="0" xfId="12" applyNumberFormat="1" applyFont="1" applyFill="1" applyProtection="1">
      <protection locked="0"/>
    </xf>
    <xf numFmtId="37" fontId="8" fillId="0" borderId="0" xfId="12" applyNumberFormat="1" applyAlignment="1" applyProtection="1">
      <alignment horizontal="center"/>
    </xf>
    <xf numFmtId="37" fontId="8" fillId="0" borderId="0" xfId="12" applyNumberFormat="1" applyAlignment="1" applyProtection="1">
      <alignment horizontal="fill"/>
    </xf>
    <xf numFmtId="164" fontId="8" fillId="0" borderId="0" xfId="12" applyNumberFormat="1" applyAlignment="1" applyProtection="1">
      <alignment horizontal="left"/>
    </xf>
    <xf numFmtId="171" fontId="8" fillId="0" borderId="0" xfId="12" applyNumberFormat="1" applyAlignment="1" applyProtection="1">
      <alignment horizontal="left"/>
    </xf>
    <xf numFmtId="1" fontId="8" fillId="0" borderId="0" xfId="12" applyNumberFormat="1" applyProtection="1"/>
    <xf numFmtId="37" fontId="31" fillId="0" borderId="0" xfId="12" quotePrefix="1" applyFont="1"/>
    <xf numFmtId="37" fontId="8" fillId="0" borderId="0" xfId="12" quotePrefix="1"/>
    <xf numFmtId="37" fontId="33" fillId="0" borderId="0" xfId="12" applyFont="1"/>
    <xf numFmtId="164" fontId="8" fillId="0" borderId="0" xfId="12" applyNumberFormat="1" applyFont="1" applyAlignment="1" applyProtection="1">
      <alignment horizontal="left"/>
    </xf>
    <xf numFmtId="171" fontId="8" fillId="0" borderId="0" xfId="12" applyNumberFormat="1" applyFont="1" applyAlignment="1" applyProtection="1">
      <alignment horizontal="left"/>
    </xf>
    <xf numFmtId="1" fontId="8" fillId="0" borderId="0" xfId="12" applyNumberFormat="1" applyFont="1" applyProtection="1"/>
    <xf numFmtId="49" fontId="8" fillId="0" borderId="0" xfId="12" applyNumberFormat="1" applyAlignment="1" applyProtection="1">
      <alignment horizontal="left"/>
    </xf>
    <xf numFmtId="2" fontId="8" fillId="0" borderId="0" xfId="12" applyNumberFormat="1" applyProtection="1"/>
    <xf numFmtId="0" fontId="8" fillId="0" borderId="0" xfId="12" applyNumberFormat="1" applyProtection="1"/>
    <xf numFmtId="49" fontId="8" fillId="0" borderId="0" xfId="12" applyNumberFormat="1" applyProtection="1"/>
    <xf numFmtId="49" fontId="8" fillId="2" borderId="0" xfId="12" applyNumberFormat="1" applyFont="1" applyFill="1"/>
    <xf numFmtId="0" fontId="2" fillId="0" borderId="0" xfId="14"/>
    <xf numFmtId="0" fontId="2" fillId="0" borderId="0" xfId="14" applyBorder="1" applyAlignment="1">
      <alignment horizontal="center"/>
    </xf>
    <xf numFmtId="0" fontId="2" fillId="0" borderId="0" xfId="14" applyAlignment="1">
      <alignment horizontal="center"/>
    </xf>
    <xf numFmtId="0" fontId="2" fillId="0" borderId="5" xfId="14" applyBorder="1"/>
    <xf numFmtId="0" fontId="36" fillId="0" borderId="0" xfId="14" applyFont="1"/>
    <xf numFmtId="0" fontId="36" fillId="0" borderId="0" xfId="14" applyFont="1" applyBorder="1" applyAlignment="1">
      <alignment horizontal="center"/>
    </xf>
    <xf numFmtId="0" fontId="42" fillId="0" borderId="1" xfId="14" applyFont="1" applyFill="1" applyBorder="1" applyAlignment="1">
      <alignment horizontal="center"/>
    </xf>
    <xf numFmtId="0" fontId="36" fillId="0" borderId="1" xfId="14" applyFont="1" applyBorder="1" applyAlignment="1">
      <alignment horizontal="center"/>
    </xf>
    <xf numFmtId="0" fontId="40" fillId="0" borderId="0" xfId="14" applyFont="1"/>
    <xf numFmtId="170" fontId="2" fillId="0" borderId="0" xfId="14" applyNumberFormat="1"/>
    <xf numFmtId="174" fontId="2" fillId="0" borderId="0" xfId="15" applyNumberFormat="1" applyFont="1"/>
    <xf numFmtId="173" fontId="2" fillId="0" borderId="0" xfId="16" applyNumberFormat="1" applyFont="1"/>
    <xf numFmtId="174" fontId="2" fillId="0" borderId="0" xfId="14" applyNumberFormat="1"/>
    <xf numFmtId="173" fontId="2" fillId="0" borderId="0" xfId="14" applyNumberFormat="1"/>
    <xf numFmtId="173" fontId="2" fillId="0" borderId="1" xfId="16" applyNumberFormat="1" applyFont="1" applyBorder="1"/>
    <xf numFmtId="170" fontId="2" fillId="0" borderId="1" xfId="14" applyNumberFormat="1" applyBorder="1"/>
    <xf numFmtId="173" fontId="2" fillId="0" borderId="4" xfId="14" applyNumberFormat="1" applyBorder="1"/>
    <xf numFmtId="173" fontId="2" fillId="0" borderId="0" xfId="16" applyNumberFormat="1" applyFont="1" applyBorder="1"/>
    <xf numFmtId="173" fontId="2" fillId="0" borderId="0" xfId="14" applyNumberFormat="1" applyBorder="1"/>
    <xf numFmtId="165" fontId="2" fillId="0" borderId="1" xfId="17" applyNumberFormat="1" applyFont="1" applyBorder="1"/>
    <xf numFmtId="0" fontId="42" fillId="0" borderId="0" xfId="14" applyFont="1"/>
    <xf numFmtId="0" fontId="42" fillId="0" borderId="0" xfId="14" applyFont="1" applyAlignment="1">
      <alignment horizontal="center"/>
    </xf>
    <xf numFmtId="0" fontId="40" fillId="6" borderId="0" xfId="14" applyFont="1" applyFill="1"/>
    <xf numFmtId="0" fontId="43" fillId="6" borderId="0" xfId="14" applyFont="1" applyFill="1"/>
    <xf numFmtId="174" fontId="0" fillId="6" borderId="2" xfId="15" applyNumberFormat="1" applyFont="1" applyFill="1" applyBorder="1"/>
    <xf numFmtId="0" fontId="2" fillId="6" borderId="0" xfId="14" applyFill="1"/>
    <xf numFmtId="174" fontId="0" fillId="6" borderId="6" xfId="15" applyNumberFormat="1" applyFont="1" applyFill="1" applyBorder="1"/>
    <xf numFmtId="0" fontId="2" fillId="6" borderId="5" xfId="14" applyFill="1" applyBorder="1"/>
    <xf numFmtId="174" fontId="0" fillId="6" borderId="1" xfId="15" applyNumberFormat="1" applyFont="1" applyFill="1" applyBorder="1"/>
    <xf numFmtId="173" fontId="0" fillId="6" borderId="0" xfId="16" applyNumberFormat="1" applyFont="1" applyFill="1"/>
    <xf numFmtId="173" fontId="36" fillId="0" borderId="0" xfId="14" applyNumberFormat="1" applyFont="1"/>
    <xf numFmtId="0" fontId="36" fillId="0" borderId="1" xfId="14" applyFont="1" applyBorder="1"/>
    <xf numFmtId="0" fontId="2" fillId="0" borderId="0" xfId="14" applyFill="1"/>
    <xf numFmtId="174" fontId="0" fillId="0" borderId="0" xfId="15" applyNumberFormat="1" applyFont="1"/>
    <xf numFmtId="173" fontId="0" fillId="0" borderId="0" xfId="16" applyNumberFormat="1" applyFont="1"/>
    <xf numFmtId="170" fontId="2" fillId="0" borderId="0" xfId="14" applyNumberFormat="1" applyBorder="1"/>
    <xf numFmtId="173" fontId="0" fillId="0" borderId="0" xfId="16" applyNumberFormat="1" applyFont="1" applyBorder="1"/>
    <xf numFmtId="170" fontId="42" fillId="0" borderId="0" xfId="14" applyNumberFormat="1" applyFont="1" applyBorder="1"/>
    <xf numFmtId="173" fontId="42" fillId="0" borderId="1" xfId="16" applyNumberFormat="1" applyFont="1" applyBorder="1"/>
    <xf numFmtId="173" fontId="42" fillId="0" borderId="0" xfId="16" applyNumberFormat="1" applyFont="1"/>
    <xf numFmtId="165" fontId="0" fillId="0" borderId="0" xfId="17" applyNumberFormat="1" applyFont="1" applyBorder="1"/>
    <xf numFmtId="10" fontId="0" fillId="0" borderId="1" xfId="17" applyNumberFormat="1" applyFont="1" applyBorder="1"/>
    <xf numFmtId="10" fontId="2" fillId="0" borderId="0" xfId="14" applyNumberFormat="1"/>
    <xf numFmtId="0" fontId="2" fillId="0" borderId="0" xfId="14" applyBorder="1"/>
    <xf numFmtId="1" fontId="2" fillId="0" borderId="0" xfId="14" applyNumberFormat="1" applyFill="1" applyBorder="1"/>
    <xf numFmtId="174" fontId="36" fillId="6" borderId="2" xfId="15" applyNumberFormat="1" applyFont="1" applyFill="1" applyBorder="1"/>
    <xf numFmtId="0" fontId="36" fillId="6" borderId="0" xfId="14" applyFont="1" applyFill="1"/>
    <xf numFmtId="0" fontId="44" fillId="0" borderId="0" xfId="14" applyFont="1"/>
    <xf numFmtId="0" fontId="35" fillId="0" borderId="0" xfId="14" applyFont="1"/>
    <xf numFmtId="0" fontId="2" fillId="0" borderId="1" xfId="14" applyBorder="1" applyAlignment="1">
      <alignment horizontal="center"/>
    </xf>
    <xf numFmtId="0" fontId="39" fillId="6" borderId="0" xfId="14" applyFont="1" applyFill="1"/>
    <xf numFmtId="0" fontId="39" fillId="0" borderId="1" xfId="14" applyFont="1" applyBorder="1" applyAlignment="1">
      <alignment horizontal="center"/>
    </xf>
    <xf numFmtId="173" fontId="2" fillId="0" borderId="0" xfId="16" applyNumberFormat="1" applyFont="1" applyAlignment="1">
      <alignment horizontal="center"/>
    </xf>
    <xf numFmtId="0" fontId="45" fillId="0" borderId="0" xfId="14" applyFont="1" applyFill="1" applyAlignment="1">
      <alignment horizontal="center"/>
    </xf>
    <xf numFmtId="0" fontId="36" fillId="0" borderId="0" xfId="14" quotePrefix="1" applyFont="1" applyFill="1" applyAlignment="1">
      <alignment horizontal="center"/>
    </xf>
    <xf numFmtId="0" fontId="45" fillId="0" borderId="0" xfId="14" applyFont="1" applyFill="1" applyAlignment="1">
      <alignment horizontal="center" vertical="center"/>
    </xf>
    <xf numFmtId="0" fontId="45" fillId="0" borderId="0" xfId="14" applyFont="1" applyAlignment="1">
      <alignment horizontal="center"/>
    </xf>
    <xf numFmtId="0" fontId="2" fillId="0" borderId="0" xfId="14" applyFill="1" applyAlignment="1">
      <alignment horizontal="center"/>
    </xf>
    <xf numFmtId="173" fontId="2" fillId="0" borderId="0" xfId="16" applyNumberFormat="1" applyFont="1" applyFill="1"/>
    <xf numFmtId="173" fontId="2" fillId="6" borderId="1" xfId="16" applyNumberFormat="1" applyFont="1" applyFill="1" applyBorder="1"/>
    <xf numFmtId="173" fontId="2" fillId="6" borderId="0" xfId="16" applyNumberFormat="1" applyFont="1" applyFill="1"/>
    <xf numFmtId="0" fontId="36" fillId="0" borderId="0" xfId="14" applyFont="1" applyAlignment="1">
      <alignment horizontal="center"/>
    </xf>
    <xf numFmtId="0" fontId="46" fillId="0" borderId="0" xfId="14" applyFont="1"/>
    <xf numFmtId="165" fontId="2" fillId="0" borderId="0" xfId="17" applyNumberFormat="1" applyFont="1"/>
    <xf numFmtId="0" fontId="47" fillId="0" borderId="0" xfId="14" applyFont="1"/>
    <xf numFmtId="0" fontId="47" fillId="0" borderId="0" xfId="14" applyFont="1" applyAlignment="1">
      <alignment horizontal="center"/>
    </xf>
    <xf numFmtId="9" fontId="47" fillId="0" borderId="0" xfId="17" applyFont="1"/>
    <xf numFmtId="173" fontId="47" fillId="0" borderId="0" xfId="16" applyNumberFormat="1" applyFont="1" applyFill="1"/>
    <xf numFmtId="173" fontId="47" fillId="0" borderId="4" xfId="16" applyNumberFormat="1" applyFont="1" applyBorder="1"/>
    <xf numFmtId="0" fontId="48" fillId="6" borderId="0" xfId="14" applyFont="1" applyFill="1"/>
    <xf numFmtId="0" fontId="42" fillId="6" borderId="0" xfId="14" applyFont="1" applyFill="1"/>
    <xf numFmtId="0" fontId="47" fillId="6" borderId="0" xfId="14" applyFont="1" applyFill="1" applyAlignment="1">
      <alignment horizontal="center"/>
    </xf>
    <xf numFmtId="37" fontId="2" fillId="6" borderId="1" xfId="16" applyNumberFormat="1" applyFont="1" applyFill="1" applyBorder="1"/>
    <xf numFmtId="0" fontId="39" fillId="0" borderId="0" xfId="14" applyFont="1" applyFill="1"/>
    <xf numFmtId="0" fontId="47" fillId="0" borderId="0" xfId="14" applyFont="1" applyFill="1" applyAlignment="1">
      <alignment horizontal="center"/>
    </xf>
    <xf numFmtId="37" fontId="2" fillId="0" borderId="0" xfId="16" applyNumberFormat="1" applyFont="1" applyFill="1" applyBorder="1"/>
    <xf numFmtId="0" fontId="47" fillId="6" borderId="0" xfId="14" applyFont="1" applyFill="1"/>
    <xf numFmtId="174" fontId="36" fillId="0" borderId="0" xfId="15" applyNumberFormat="1" applyFont="1"/>
    <xf numFmtId="0" fontId="41" fillId="0" borderId="0" xfId="14" applyFont="1" applyFill="1"/>
    <xf numFmtId="0" fontId="2" fillId="0" borderId="0" xfId="14" applyFill="1" applyAlignment="1"/>
    <xf numFmtId="0" fontId="49" fillId="0" borderId="0" xfId="14" applyFont="1" applyAlignment="1">
      <alignment horizontal="left" wrapText="1" indent="5"/>
    </xf>
    <xf numFmtId="37" fontId="8" fillId="0" borderId="0" xfId="12" applyFont="1" applyAlignment="1">
      <alignment horizontal="right"/>
    </xf>
    <xf numFmtId="0" fontId="37" fillId="0" borderId="0" xfId="14" applyFont="1" applyBorder="1" applyAlignment="1">
      <alignment horizontal="center"/>
    </xf>
    <xf numFmtId="0" fontId="36" fillId="0" borderId="1" xfId="14" applyFont="1" applyBorder="1" applyAlignment="1">
      <alignment horizontal="center"/>
    </xf>
    <xf numFmtId="0" fontId="2" fillId="0" borderId="1" xfId="14" applyBorder="1" applyAlignment="1">
      <alignment horizontal="center"/>
    </xf>
    <xf numFmtId="37" fontId="40" fillId="0" borderId="1" xfId="0" applyFont="1" applyBorder="1" applyAlignment="1">
      <alignment horizontal="center"/>
    </xf>
    <xf numFmtId="0" fontId="48" fillId="0" borderId="0" xfId="14" applyFont="1" applyAlignment="1">
      <alignment horizontal="center"/>
    </xf>
  </cellXfs>
  <cellStyles count="24">
    <cellStyle name="Comma 2" xfId="5"/>
    <cellStyle name="Comma 2 2" xfId="18"/>
    <cellStyle name="Comma 3" xfId="9"/>
    <cellStyle name="Comma 4" xfId="13"/>
    <cellStyle name="Comma 5" xfId="16"/>
    <cellStyle name="Currency 2" xfId="6"/>
    <cellStyle name="Currency 2 2" xfId="19"/>
    <cellStyle name="Currency 3" xfId="10"/>
    <cellStyle name="Currency 3 2" xfId="20"/>
    <cellStyle name="Currency 4" xfId="15"/>
    <cellStyle name="Normal" xfId="0" builtinId="0"/>
    <cellStyle name="Normal 2" xfId="4"/>
    <cellStyle name="Normal 2 2" xfId="22"/>
    <cellStyle name="Normal 2 3" xfId="21"/>
    <cellStyle name="Normal 3" xfId="8"/>
    <cellStyle name="Normal 4" xfId="12"/>
    <cellStyle name="Normal 5" xfId="14"/>
    <cellStyle name="Normal_RECONTES" xfId="1"/>
    <cellStyle name="Normal_RECONTES 16 2" xfId="3"/>
    <cellStyle name="Normal_Sheet1" xfId="2"/>
    <cellStyle name="Percent 2" xfId="7"/>
    <cellStyle name="Percent 2 2" xfId="23"/>
    <cellStyle name="Percent 3" xfId="11"/>
    <cellStyle name="Percent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5"/>
  <dimension ref="A1:BX2193"/>
  <sheetViews>
    <sheetView showGridLines="0" tabSelected="1" zoomScaleNormal="100" workbookViewId="0">
      <selection activeCell="C4" sqref="C4"/>
    </sheetView>
  </sheetViews>
  <sheetFormatPr defaultColWidth="9.625" defaultRowHeight="12" x14ac:dyDescent="0.15"/>
  <cols>
    <col min="1" max="1" width="2.625" style="136" customWidth="1"/>
    <col min="2" max="2" width="5.625" style="136" customWidth="1"/>
    <col min="3" max="3" width="9.875" style="136" bestFit="1" customWidth="1"/>
    <col min="4" max="4" width="17.5" style="136" customWidth="1"/>
    <col min="5" max="6" width="16.625" style="136" customWidth="1"/>
    <col min="7" max="7" width="1.625" style="136" customWidth="1"/>
    <col min="8" max="8" width="13.625" style="136" customWidth="1"/>
    <col min="9" max="9" width="3.625" style="136" customWidth="1"/>
    <col min="10" max="10" width="17.625" style="136" customWidth="1"/>
    <col min="11" max="13" width="9.625" style="136"/>
    <col min="14" max="14" width="12.625" style="136" customWidth="1"/>
    <col min="15" max="16" width="9.625" style="136"/>
    <col min="17" max="17" width="32.625" style="136" customWidth="1"/>
    <col min="18" max="18" width="7.625" style="136" customWidth="1"/>
    <col min="19" max="20" width="4.625" style="136" customWidth="1"/>
    <col min="21" max="21" width="20.625" style="136" customWidth="1"/>
    <col min="22" max="16384" width="9.625" style="136"/>
  </cols>
  <sheetData>
    <row r="1" spans="1:76" x14ac:dyDescent="0.15">
      <c r="A1" s="131" t="s">
        <v>978</v>
      </c>
      <c r="B1" s="132"/>
      <c r="C1" s="132"/>
      <c r="D1" s="132"/>
      <c r="E1" s="133" t="s">
        <v>309</v>
      </c>
      <c r="F1" s="133"/>
      <c r="G1" s="134"/>
      <c r="H1" s="134"/>
      <c r="I1" s="131"/>
      <c r="J1" s="131"/>
      <c r="K1" s="135"/>
      <c r="L1" s="135"/>
      <c r="M1" s="135"/>
      <c r="Q1" s="137"/>
      <c r="X1" s="137" t="s">
        <v>399</v>
      </c>
      <c r="Y1" s="137" t="s">
        <v>400</v>
      </c>
      <c r="BC1" s="138"/>
      <c r="BE1" s="139" t="s">
        <v>315</v>
      </c>
      <c r="BI1" s="138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35"/>
    </row>
    <row r="2" spans="1:76" x14ac:dyDescent="0.15">
      <c r="A2" s="141" t="s">
        <v>1034</v>
      </c>
      <c r="B2" s="142"/>
      <c r="C2" s="143"/>
      <c r="D2" s="143"/>
      <c r="E2" s="131"/>
      <c r="F2" s="144"/>
      <c r="G2" s="131"/>
      <c r="H2" s="131"/>
      <c r="I2" s="131"/>
      <c r="J2" s="131"/>
      <c r="K2" s="135"/>
      <c r="L2" s="135"/>
      <c r="M2" s="135"/>
      <c r="Q2" s="137"/>
      <c r="X2" s="145" t="e">
        <f>IF(FIXED(E8,0,TRUE)=0,REPLACE(X1,33,5,LEFT(E8,5)),REPLACE(X1,33,5,FIXED(E8,0,TRUE)))</f>
        <v>#VALUE!</v>
      </c>
      <c r="Y2" s="145" t="e">
        <f>REPLACE(X2,8,3,Y1)</f>
        <v>#VALUE!</v>
      </c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35"/>
    </row>
    <row r="3" spans="1:76" x14ac:dyDescent="0.15">
      <c r="A3" s="131"/>
      <c r="B3" s="131"/>
      <c r="C3" s="131"/>
      <c r="D3" s="131"/>
      <c r="E3" s="131"/>
      <c r="F3" s="146" t="s">
        <v>402</v>
      </c>
      <c r="G3" s="131"/>
      <c r="H3" s="131"/>
      <c r="I3" s="131"/>
      <c r="J3" s="131"/>
      <c r="Q3" s="137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35"/>
    </row>
    <row r="4" spans="1:76" x14ac:dyDescent="0.15">
      <c r="A4" s="131"/>
      <c r="B4" s="131"/>
      <c r="C4" s="147"/>
      <c r="D4" s="131"/>
      <c r="E4" s="131"/>
      <c r="F4" s="148" t="s">
        <v>403</v>
      </c>
      <c r="G4" s="131"/>
      <c r="H4" s="131"/>
      <c r="I4" s="131"/>
      <c r="J4" s="131"/>
      <c r="Q4" s="137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35"/>
    </row>
    <row r="5" spans="1:76" x14ac:dyDescent="0.15">
      <c r="A5" s="131"/>
      <c r="B5" s="131"/>
      <c r="C5" s="131"/>
      <c r="D5" s="147"/>
      <c r="E5" s="131"/>
      <c r="G5" s="149"/>
      <c r="H5" s="149"/>
      <c r="I5" s="149"/>
      <c r="J5" s="149"/>
      <c r="Q5" s="137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35"/>
    </row>
    <row r="6" spans="1:76" x14ac:dyDescent="0.15">
      <c r="A6" s="150"/>
      <c r="B6" s="150"/>
      <c r="C6" s="150"/>
      <c r="D6" s="150"/>
      <c r="E6" s="150"/>
      <c r="F6" s="151"/>
      <c r="G6" s="149"/>
      <c r="H6" s="149"/>
      <c r="I6" s="149"/>
      <c r="J6" s="149"/>
      <c r="X6" s="137" t="s">
        <v>404</v>
      </c>
      <c r="Y6" s="145">
        <v>1</v>
      </c>
      <c r="Z6" s="152" t="s">
        <v>405</v>
      </c>
      <c r="AA6" s="145">
        <v>31</v>
      </c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35"/>
    </row>
    <row r="7" spans="1:76" x14ac:dyDescent="0.15">
      <c r="A7" s="149"/>
      <c r="B7" s="149"/>
      <c r="C7" s="148" t="s">
        <v>406</v>
      </c>
      <c r="D7" s="149"/>
      <c r="E7" s="153"/>
      <c r="F7" s="154"/>
      <c r="G7" s="154"/>
      <c r="H7" s="134"/>
      <c r="I7" s="149"/>
      <c r="J7" s="149"/>
      <c r="Q7" s="137"/>
      <c r="X7" s="137" t="s">
        <v>407</v>
      </c>
      <c r="Y7" s="145">
        <v>2</v>
      </c>
      <c r="Z7" s="152" t="s">
        <v>408</v>
      </c>
      <c r="AA7" s="145">
        <v>30</v>
      </c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35"/>
    </row>
    <row r="8" spans="1:76" x14ac:dyDescent="0.15">
      <c r="A8" s="149"/>
      <c r="B8" s="149"/>
      <c r="C8" s="148" t="s">
        <v>409</v>
      </c>
      <c r="D8" s="149"/>
      <c r="E8" s="155"/>
      <c r="F8" s="154"/>
      <c r="G8" s="154"/>
      <c r="H8" s="243"/>
      <c r="I8" s="149"/>
      <c r="J8" s="149"/>
      <c r="Q8" s="137"/>
      <c r="X8" s="137" t="s">
        <v>410</v>
      </c>
      <c r="Y8" s="145">
        <v>3</v>
      </c>
      <c r="Z8" s="152" t="s">
        <v>411</v>
      </c>
      <c r="AA8" s="145">
        <v>31</v>
      </c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35"/>
    </row>
    <row r="9" spans="1:76" x14ac:dyDescent="0.15">
      <c r="A9" s="149"/>
      <c r="B9" s="149"/>
      <c r="C9" s="148" t="s">
        <v>412</v>
      </c>
      <c r="D9" s="149"/>
      <c r="E9" s="162"/>
      <c r="F9" s="134"/>
      <c r="G9" s="154"/>
      <c r="H9" s="134"/>
      <c r="I9" s="149"/>
      <c r="J9" s="149"/>
      <c r="X9" s="137" t="s">
        <v>413</v>
      </c>
      <c r="Y9" s="145">
        <v>4</v>
      </c>
      <c r="Z9" s="152" t="s">
        <v>414</v>
      </c>
      <c r="AA9" s="145">
        <v>31</v>
      </c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35"/>
    </row>
    <row r="10" spans="1:76" x14ac:dyDescent="0.1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Q10" s="137"/>
      <c r="X10" s="137" t="s">
        <v>415</v>
      </c>
      <c r="Y10" s="145">
        <v>5</v>
      </c>
      <c r="Z10" s="152" t="s">
        <v>416</v>
      </c>
      <c r="AA10" s="145">
        <v>28</v>
      </c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35"/>
    </row>
    <row r="11" spans="1:76" x14ac:dyDescent="0.15">
      <c r="A11" s="149"/>
      <c r="B11" s="149"/>
      <c r="C11" s="149"/>
      <c r="D11" s="149"/>
      <c r="E11" s="149"/>
      <c r="F11" s="156" t="s">
        <v>417</v>
      </c>
      <c r="G11" s="149"/>
      <c r="H11" s="149"/>
      <c r="I11" s="149"/>
      <c r="J11" s="156" t="s">
        <v>418</v>
      </c>
      <c r="Q11" s="137"/>
      <c r="X11" s="137" t="s">
        <v>419</v>
      </c>
      <c r="Y11" s="145">
        <v>6</v>
      </c>
      <c r="Z11" s="152" t="s">
        <v>420</v>
      </c>
      <c r="AA11" s="145">
        <v>31</v>
      </c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35"/>
    </row>
    <row r="12" spans="1:76" x14ac:dyDescent="0.15">
      <c r="A12" s="149"/>
      <c r="B12" s="149"/>
      <c r="C12" s="148" t="s">
        <v>421</v>
      </c>
      <c r="D12" s="149"/>
      <c r="E12" s="149"/>
      <c r="F12" s="156" t="s">
        <v>422</v>
      </c>
      <c r="G12" s="149"/>
      <c r="H12" s="149"/>
      <c r="I12" s="149"/>
      <c r="J12" s="156" t="s">
        <v>423</v>
      </c>
      <c r="X12" s="137" t="s">
        <v>424</v>
      </c>
      <c r="Y12" s="145">
        <v>7</v>
      </c>
      <c r="Z12" s="152" t="s">
        <v>425</v>
      </c>
      <c r="AA12" s="145">
        <v>30</v>
      </c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35"/>
    </row>
    <row r="13" spans="1:76" x14ac:dyDescent="0.15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Q13" s="137"/>
      <c r="S13" s="157"/>
      <c r="X13" s="137" t="s">
        <v>426</v>
      </c>
      <c r="Y13" s="145">
        <v>8</v>
      </c>
      <c r="Z13" s="152" t="s">
        <v>426</v>
      </c>
      <c r="AA13" s="145">
        <v>31</v>
      </c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35"/>
    </row>
    <row r="14" spans="1:76" x14ac:dyDescent="0.15">
      <c r="A14" s="149"/>
      <c r="B14" s="148" t="s">
        <v>427</v>
      </c>
      <c r="C14" s="148" t="s">
        <v>911</v>
      </c>
      <c r="D14" s="149"/>
      <c r="E14" s="158" t="s">
        <v>428</v>
      </c>
      <c r="F14" s="159">
        <f>F179+F185</f>
        <v>0</v>
      </c>
      <c r="G14" s="149"/>
      <c r="H14" s="149"/>
      <c r="I14" s="158" t="s">
        <v>428</v>
      </c>
      <c r="J14" s="159">
        <f>J179+J185</f>
        <v>0</v>
      </c>
      <c r="N14" s="149"/>
      <c r="S14" s="157"/>
      <c r="T14" s="157"/>
      <c r="U14" s="157"/>
      <c r="X14" s="137" t="s">
        <v>429</v>
      </c>
      <c r="Y14" s="145">
        <v>9</v>
      </c>
      <c r="Z14" s="152" t="s">
        <v>430</v>
      </c>
      <c r="AA14" s="145">
        <v>30</v>
      </c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35"/>
    </row>
    <row r="15" spans="1:76" x14ac:dyDescent="0.15">
      <c r="A15" s="149"/>
      <c r="B15" s="149"/>
      <c r="C15" s="149"/>
      <c r="D15" s="149"/>
      <c r="E15" s="149"/>
      <c r="F15" s="149"/>
      <c r="G15" s="149"/>
      <c r="H15" s="149"/>
      <c r="I15" s="149"/>
      <c r="J15" s="148"/>
      <c r="N15" s="149"/>
      <c r="Q15" s="137"/>
      <c r="R15" s="157"/>
      <c r="S15" s="157"/>
      <c r="T15" s="157"/>
      <c r="U15" s="157"/>
      <c r="X15" s="137" t="s">
        <v>431</v>
      </c>
      <c r="Y15" s="145">
        <v>10</v>
      </c>
      <c r="Z15" s="152" t="s">
        <v>432</v>
      </c>
      <c r="AA15" s="145">
        <v>31</v>
      </c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35"/>
    </row>
    <row r="16" spans="1:76" x14ac:dyDescent="0.15">
      <c r="A16" s="149"/>
      <c r="B16" s="148" t="s">
        <v>433</v>
      </c>
      <c r="C16" s="148" t="s">
        <v>434</v>
      </c>
      <c r="D16" s="149"/>
      <c r="E16" s="149"/>
      <c r="F16" s="159">
        <f>(H137)</f>
        <v>0</v>
      </c>
      <c r="G16" s="149"/>
      <c r="H16" s="149"/>
      <c r="I16" s="149"/>
      <c r="J16" s="159">
        <f>(E137-J137)</f>
        <v>0</v>
      </c>
      <c r="N16" s="149"/>
      <c r="Q16" s="137"/>
      <c r="R16" s="137"/>
      <c r="S16" s="137"/>
      <c r="T16" s="157"/>
      <c r="U16" s="157"/>
      <c r="X16" s="137" t="s">
        <v>435</v>
      </c>
      <c r="Y16" s="145">
        <v>11</v>
      </c>
      <c r="Z16" s="152" t="s">
        <v>436</v>
      </c>
      <c r="AA16" s="145">
        <v>31</v>
      </c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35"/>
    </row>
    <row r="17" spans="1:76" x14ac:dyDescent="0.1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N17" s="149"/>
      <c r="Q17" s="137"/>
      <c r="R17" s="137"/>
      <c r="S17" s="137"/>
      <c r="X17" s="137" t="s">
        <v>437</v>
      </c>
      <c r="Y17" s="145">
        <v>12</v>
      </c>
      <c r="Z17" s="152" t="s">
        <v>438</v>
      </c>
      <c r="AA17" s="145">
        <v>30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35"/>
    </row>
    <row r="18" spans="1:76" x14ac:dyDescent="0.15">
      <c r="A18" s="149"/>
      <c r="B18" s="148" t="s">
        <v>439</v>
      </c>
      <c r="C18" s="148" t="s">
        <v>440</v>
      </c>
      <c r="D18" s="149"/>
      <c r="E18" s="158" t="s">
        <v>428</v>
      </c>
      <c r="F18" s="159">
        <f>SUM(F14+F16)</f>
        <v>0</v>
      </c>
      <c r="G18" s="149"/>
      <c r="H18" s="149"/>
      <c r="I18" s="158" t="s">
        <v>428</v>
      </c>
      <c r="J18" s="159">
        <f>SUM(J14+J16)</f>
        <v>0</v>
      </c>
      <c r="N18" s="149"/>
      <c r="Q18" s="137"/>
      <c r="R18" s="137"/>
      <c r="S18" s="137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35"/>
    </row>
    <row r="19" spans="1:76" x14ac:dyDescent="0.1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35"/>
    </row>
    <row r="20" spans="1:76" x14ac:dyDescent="0.1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35"/>
    </row>
    <row r="21" spans="1:76" x14ac:dyDescent="0.15">
      <c r="A21" s="149"/>
      <c r="B21" s="149"/>
      <c r="C21" s="148" t="s">
        <v>441</v>
      </c>
      <c r="D21" s="149"/>
      <c r="E21" s="149"/>
      <c r="F21" s="149"/>
      <c r="G21" s="149"/>
      <c r="H21" s="149"/>
      <c r="I21" s="149"/>
      <c r="J21" s="149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35"/>
    </row>
    <row r="22" spans="1:76" x14ac:dyDescent="0.1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35"/>
    </row>
    <row r="23" spans="1:76" x14ac:dyDescent="0.15">
      <c r="A23" s="149"/>
      <c r="B23" s="148" t="s">
        <v>442</v>
      </c>
      <c r="C23" s="148" t="s">
        <v>443</v>
      </c>
      <c r="D23" s="149"/>
      <c r="E23" s="149"/>
      <c r="F23" s="160">
        <v>0</v>
      </c>
      <c r="G23" s="149"/>
      <c r="H23" s="149"/>
      <c r="I23" s="149"/>
      <c r="J23" s="160">
        <v>0</v>
      </c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35"/>
    </row>
    <row r="24" spans="1:76" x14ac:dyDescent="0.15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35"/>
    </row>
    <row r="25" spans="1:76" x14ac:dyDescent="0.15">
      <c r="A25" s="149"/>
      <c r="B25" s="148" t="s">
        <v>444</v>
      </c>
      <c r="C25" s="148" t="s">
        <v>445</v>
      </c>
      <c r="D25" s="149"/>
      <c r="E25" s="149"/>
      <c r="F25" s="159">
        <f>J571</f>
        <v>0</v>
      </c>
      <c r="G25" s="149"/>
      <c r="H25" s="149"/>
      <c r="I25" s="149"/>
      <c r="J25" s="160">
        <v>0</v>
      </c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35"/>
    </row>
    <row r="26" spans="1:76" x14ac:dyDescent="0.1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35"/>
    </row>
    <row r="27" spans="1:76" x14ac:dyDescent="0.15">
      <c r="A27" s="149"/>
      <c r="B27" s="148" t="s">
        <v>446</v>
      </c>
      <c r="C27" s="148" t="s">
        <v>447</v>
      </c>
      <c r="D27" s="149"/>
      <c r="E27" s="149"/>
      <c r="F27" s="149"/>
      <c r="G27" s="149"/>
      <c r="H27" s="149"/>
      <c r="I27" s="149"/>
      <c r="J27" s="149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35"/>
    </row>
    <row r="28" spans="1:76" x14ac:dyDescent="0.15">
      <c r="A28" s="149"/>
      <c r="B28" s="149"/>
      <c r="C28" s="148" t="s">
        <v>448</v>
      </c>
      <c r="D28" s="149"/>
      <c r="E28" s="149"/>
      <c r="F28" s="159">
        <f>(F738)</f>
        <v>0</v>
      </c>
      <c r="G28" s="149"/>
      <c r="H28" s="149"/>
      <c r="I28" s="149"/>
      <c r="J28" s="159">
        <f>(J738)</f>
        <v>0</v>
      </c>
      <c r="K28" s="137" t="s">
        <v>401</v>
      </c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35"/>
    </row>
    <row r="29" spans="1:76" x14ac:dyDescent="0.1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35"/>
    </row>
    <row r="30" spans="1:76" x14ac:dyDescent="0.15">
      <c r="A30" s="149"/>
      <c r="B30" s="148" t="s">
        <v>449</v>
      </c>
      <c r="C30" s="148" t="s">
        <v>450</v>
      </c>
      <c r="D30" s="149"/>
      <c r="E30" s="149"/>
      <c r="F30" s="149"/>
      <c r="G30" s="149"/>
      <c r="H30" s="149"/>
      <c r="I30" s="149"/>
      <c r="J30" s="149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35"/>
    </row>
    <row r="31" spans="1:76" x14ac:dyDescent="0.15">
      <c r="A31" s="149"/>
      <c r="B31" s="149"/>
      <c r="C31" s="148" t="s">
        <v>451</v>
      </c>
      <c r="D31" s="149"/>
      <c r="E31" s="149"/>
      <c r="F31" s="149"/>
      <c r="G31" s="149"/>
      <c r="H31" s="149"/>
      <c r="I31" s="149"/>
      <c r="J31" s="149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35"/>
    </row>
    <row r="32" spans="1:76" x14ac:dyDescent="0.15">
      <c r="A32" s="149"/>
      <c r="B32" s="149"/>
      <c r="C32" s="148" t="s">
        <v>452</v>
      </c>
      <c r="D32" s="149"/>
      <c r="E32" s="149"/>
      <c r="F32" s="159">
        <f>((H139+H141+H144+H147+H150)*-1)</f>
        <v>0</v>
      </c>
      <c r="G32" s="149"/>
      <c r="H32" s="149"/>
      <c r="I32" s="149"/>
      <c r="J32" s="160">
        <v>0</v>
      </c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35"/>
    </row>
    <row r="33" spans="1:76" x14ac:dyDescent="0.15">
      <c r="A33" s="149"/>
      <c r="B33" s="148" t="s">
        <v>453</v>
      </c>
      <c r="C33" s="148" t="s">
        <v>454</v>
      </c>
      <c r="D33" s="149"/>
      <c r="E33" s="149"/>
      <c r="F33" s="159">
        <f>SUM(F23+F25+F28+F32)</f>
        <v>0</v>
      </c>
      <c r="G33" s="149"/>
      <c r="H33" s="149"/>
      <c r="I33" s="158" t="s">
        <v>428</v>
      </c>
      <c r="J33" s="159">
        <f>SUM(J23+J25+J28+J32)</f>
        <v>0</v>
      </c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35"/>
    </row>
    <row r="34" spans="1:76" x14ac:dyDescent="0.1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35"/>
    </row>
    <row r="35" spans="1:76" x14ac:dyDescent="0.15">
      <c r="A35" s="149"/>
      <c r="B35" s="148" t="s">
        <v>455</v>
      </c>
      <c r="C35" s="148" t="s">
        <v>456</v>
      </c>
      <c r="D35" s="149"/>
      <c r="E35" s="149"/>
      <c r="F35" s="149"/>
      <c r="G35" s="149"/>
      <c r="H35" s="149"/>
      <c r="I35" s="149"/>
      <c r="J35" s="149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35"/>
    </row>
    <row r="36" spans="1:76" x14ac:dyDescent="0.15">
      <c r="A36" s="149"/>
      <c r="B36" s="161"/>
      <c r="C36" s="148" t="s">
        <v>457</v>
      </c>
      <c r="D36" s="149"/>
      <c r="E36" s="149"/>
      <c r="F36" s="159">
        <f>(F206)</f>
        <v>0</v>
      </c>
      <c r="G36" s="149"/>
      <c r="H36" s="149"/>
      <c r="I36" s="149"/>
      <c r="J36" s="159">
        <f>(J206)</f>
        <v>0</v>
      </c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35"/>
    </row>
    <row r="37" spans="1:76" x14ac:dyDescent="0.15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35"/>
    </row>
    <row r="38" spans="1:76" x14ac:dyDescent="0.15">
      <c r="A38" s="149"/>
      <c r="B38" s="148" t="s">
        <v>458</v>
      </c>
      <c r="C38" s="148" t="s">
        <v>459</v>
      </c>
      <c r="D38" s="149"/>
      <c r="E38" s="149"/>
      <c r="F38" s="160">
        <v>0</v>
      </c>
      <c r="G38" s="149"/>
      <c r="H38" s="149"/>
      <c r="I38" s="149"/>
      <c r="J38" s="160">
        <v>0</v>
      </c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35"/>
    </row>
    <row r="39" spans="1:76" x14ac:dyDescent="0.15">
      <c r="A39" s="149"/>
      <c r="B39" s="148" t="s">
        <v>460</v>
      </c>
      <c r="C39" s="148" t="s">
        <v>461</v>
      </c>
      <c r="D39" s="149"/>
      <c r="E39" s="158" t="s">
        <v>428</v>
      </c>
      <c r="F39" s="159">
        <f>SUM(F33+F36+F38)</f>
        <v>0</v>
      </c>
      <c r="G39" s="149"/>
      <c r="H39" s="149"/>
      <c r="I39" s="158" t="s">
        <v>428</v>
      </c>
      <c r="J39" s="159">
        <f>SUM(J33+J36+J38)</f>
        <v>0</v>
      </c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35"/>
    </row>
    <row r="40" spans="1:76" x14ac:dyDescent="0.15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35"/>
    </row>
    <row r="41" spans="1:76" x14ac:dyDescent="0.15">
      <c r="A41" s="149"/>
      <c r="B41" s="148" t="s">
        <v>462</v>
      </c>
      <c r="C41" s="148" t="s">
        <v>463</v>
      </c>
      <c r="D41" s="149"/>
      <c r="E41" s="149"/>
      <c r="F41" s="159">
        <f>SUM(F18-F39)</f>
        <v>0</v>
      </c>
      <c r="G41" s="149"/>
      <c r="H41" s="149"/>
      <c r="I41" s="149"/>
      <c r="J41" s="159">
        <f>SUM(J18-J39)</f>
        <v>0</v>
      </c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35"/>
    </row>
    <row r="42" spans="1:76" x14ac:dyDescent="0.15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35"/>
    </row>
    <row r="43" spans="1:76" x14ac:dyDescent="0.15">
      <c r="A43" s="149"/>
      <c r="B43" s="148" t="s">
        <v>464</v>
      </c>
      <c r="C43" s="148" t="s">
        <v>465</v>
      </c>
      <c r="D43" s="149"/>
      <c r="E43" s="149"/>
      <c r="F43" s="159">
        <f>(F764)</f>
        <v>0</v>
      </c>
      <c r="G43" s="149"/>
      <c r="H43" s="149"/>
      <c r="I43" s="149"/>
      <c r="J43" s="159">
        <f>(J764)</f>
        <v>0</v>
      </c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35"/>
    </row>
    <row r="44" spans="1:76" x14ac:dyDescent="0.1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35"/>
    </row>
    <row r="45" spans="1:76" x14ac:dyDescent="0.15">
      <c r="A45" s="149"/>
      <c r="B45" s="148" t="s">
        <v>466</v>
      </c>
      <c r="C45" s="148" t="s">
        <v>467</v>
      </c>
      <c r="D45" s="149"/>
      <c r="E45" s="149"/>
      <c r="F45" s="160">
        <v>0</v>
      </c>
      <c r="G45" s="161"/>
      <c r="H45" s="161"/>
      <c r="I45" s="161"/>
      <c r="J45" s="160">
        <v>0</v>
      </c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35"/>
    </row>
    <row r="46" spans="1:76" x14ac:dyDescent="0.15">
      <c r="A46" s="149"/>
      <c r="B46" s="147">
        <v>173</v>
      </c>
      <c r="C46" s="147" t="s">
        <v>936</v>
      </c>
      <c r="D46" s="131"/>
      <c r="E46" s="149"/>
      <c r="F46" s="160">
        <v>0</v>
      </c>
      <c r="G46" s="161"/>
      <c r="H46" s="161"/>
      <c r="I46" s="161"/>
      <c r="J46" s="160">
        <v>0</v>
      </c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35"/>
    </row>
    <row r="47" spans="1:76" x14ac:dyDescent="0.15">
      <c r="A47" s="149"/>
      <c r="B47" s="147">
        <v>174</v>
      </c>
      <c r="C47" s="147" t="s">
        <v>969</v>
      </c>
      <c r="D47" s="131"/>
      <c r="E47" s="149"/>
      <c r="F47" s="160">
        <v>0</v>
      </c>
      <c r="G47" s="161"/>
      <c r="H47" s="161"/>
      <c r="I47" s="161"/>
      <c r="J47" s="160">
        <v>0</v>
      </c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35"/>
    </row>
    <row r="48" spans="1:76" x14ac:dyDescent="0.15">
      <c r="A48" s="149"/>
      <c r="B48" s="148" t="s">
        <v>468</v>
      </c>
      <c r="C48" s="148" t="s">
        <v>469</v>
      </c>
      <c r="D48" s="149"/>
      <c r="E48" s="158" t="s">
        <v>428</v>
      </c>
      <c r="F48" s="159">
        <f>SUM(F41+F43+F45+F46+F47)</f>
        <v>0</v>
      </c>
      <c r="G48" s="149"/>
      <c r="H48" s="149"/>
      <c r="I48" s="158" t="s">
        <v>428</v>
      </c>
      <c r="J48" s="159">
        <f>SUM(J41+J43+J45+J46+J47)</f>
        <v>0</v>
      </c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35"/>
    </row>
    <row r="49" spans="1:76" x14ac:dyDescent="0.15">
      <c r="A49" s="149"/>
      <c r="B49" s="149"/>
      <c r="C49" s="149"/>
      <c r="D49" s="149"/>
      <c r="E49" s="149"/>
      <c r="F49" s="148" t="s">
        <v>401</v>
      </c>
      <c r="G49" s="149"/>
      <c r="H49" s="149"/>
      <c r="I49" s="149"/>
      <c r="J49" s="148" t="s">
        <v>401</v>
      </c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35"/>
    </row>
    <row r="50" spans="1:76" x14ac:dyDescent="0.15">
      <c r="A50" s="149"/>
      <c r="B50" s="149"/>
      <c r="C50" s="148" t="s">
        <v>470</v>
      </c>
      <c r="D50" s="149"/>
      <c r="E50" s="162"/>
      <c r="F50" s="163"/>
      <c r="G50" s="164"/>
      <c r="H50" s="164"/>
      <c r="I50" s="161"/>
      <c r="J50" s="148" t="s">
        <v>401</v>
      </c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35"/>
    </row>
    <row r="51" spans="1:76" x14ac:dyDescent="0.15">
      <c r="A51" s="149"/>
      <c r="B51" s="149"/>
      <c r="C51" s="148" t="s">
        <v>471</v>
      </c>
      <c r="D51" s="149"/>
      <c r="E51" s="162"/>
      <c r="F51" s="165"/>
      <c r="G51" s="164"/>
      <c r="H51" s="164"/>
      <c r="I51" s="161"/>
      <c r="J51" s="149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35"/>
    </row>
    <row r="52" spans="1:76" x14ac:dyDescent="0.15">
      <c r="A52" s="149"/>
      <c r="B52" s="149"/>
      <c r="C52" s="149"/>
      <c r="D52" s="149"/>
      <c r="E52" s="166"/>
      <c r="F52" s="166"/>
      <c r="G52" s="166"/>
      <c r="H52" s="166"/>
      <c r="I52" s="149"/>
      <c r="J52" s="149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35"/>
    </row>
    <row r="53" spans="1:76" x14ac:dyDescent="0.15">
      <c r="A53" s="149"/>
      <c r="B53" s="148" t="s">
        <v>401</v>
      </c>
      <c r="C53" s="148" t="s">
        <v>472</v>
      </c>
      <c r="D53" s="149"/>
      <c r="E53" s="149"/>
      <c r="F53" s="149"/>
      <c r="G53" s="149"/>
      <c r="H53"/>
      <c r="I53"/>
      <c r="J53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35"/>
    </row>
    <row r="54" spans="1:76" x14ac:dyDescent="0.15">
      <c r="A54" s="149"/>
      <c r="B54" s="149"/>
      <c r="C54" s="148" t="s">
        <v>473</v>
      </c>
      <c r="D54" s="149"/>
      <c r="E54" s="149"/>
      <c r="F54" s="149"/>
      <c r="G54" s="149"/>
      <c r="H54" s="148"/>
      <c r="I54" s="149"/>
      <c r="J54" s="149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35"/>
    </row>
    <row r="55" spans="1:76" x14ac:dyDescent="0.1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35"/>
    </row>
    <row r="56" spans="1:76" x14ac:dyDescent="0.1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35"/>
    </row>
    <row r="57" spans="1:76" x14ac:dyDescent="0.15">
      <c r="A57" s="149"/>
      <c r="B57" s="149"/>
      <c r="C57" s="149"/>
      <c r="D57" s="149"/>
      <c r="E57" s="149"/>
      <c r="F57" s="156" t="s">
        <v>474</v>
      </c>
      <c r="G57" s="149"/>
      <c r="H57" s="149"/>
      <c r="I57" s="149"/>
      <c r="J57" s="149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35"/>
    </row>
    <row r="58" spans="1:76" x14ac:dyDescent="0.15">
      <c r="A58" s="149"/>
      <c r="B58" s="149"/>
      <c r="C58" s="149"/>
      <c r="D58" s="149"/>
      <c r="E58" s="148" t="s">
        <v>475</v>
      </c>
      <c r="F58" s="149"/>
      <c r="G58" s="149"/>
      <c r="H58" s="149"/>
      <c r="I58" s="149"/>
      <c r="J58" s="149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35"/>
    </row>
    <row r="59" spans="1:76" x14ac:dyDescent="0.15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35"/>
    </row>
    <row r="60" spans="1:76" x14ac:dyDescent="0.15">
      <c r="A60" s="149"/>
      <c r="B60" s="149"/>
      <c r="C60" s="149"/>
      <c r="D60" s="149"/>
      <c r="E60" s="148" t="s">
        <v>401</v>
      </c>
      <c r="F60" s="149"/>
      <c r="G60" s="149"/>
      <c r="H60" s="149"/>
      <c r="I60" s="149"/>
      <c r="J60" s="149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35"/>
    </row>
    <row r="61" spans="1:76" x14ac:dyDescent="0.15">
      <c r="A61" s="149"/>
      <c r="B61" s="149"/>
      <c r="C61" s="148" t="s">
        <v>406</v>
      </c>
      <c r="D61" s="149"/>
      <c r="E61" s="159">
        <f>(E7)</f>
        <v>0</v>
      </c>
      <c r="F61" s="149"/>
      <c r="G61" s="149"/>
      <c r="H61" s="149"/>
      <c r="I61" s="149"/>
      <c r="J61" s="149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35"/>
    </row>
    <row r="62" spans="1:76" x14ac:dyDescent="0.15">
      <c r="A62" s="149"/>
      <c r="B62" s="149"/>
      <c r="C62" s="148" t="s">
        <v>476</v>
      </c>
      <c r="D62" s="149"/>
      <c r="E62" s="159">
        <f>(E8)</f>
        <v>0</v>
      </c>
      <c r="F62" s="149"/>
      <c r="G62" s="149"/>
      <c r="H62" s="148"/>
      <c r="I62" s="149"/>
      <c r="J62" s="149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35"/>
    </row>
    <row r="63" spans="1:76" x14ac:dyDescent="0.15">
      <c r="A63" s="149"/>
      <c r="B63" s="149"/>
      <c r="C63" s="148" t="s">
        <v>412</v>
      </c>
      <c r="D63" s="149"/>
      <c r="E63" s="159">
        <f>(E9)</f>
        <v>0</v>
      </c>
      <c r="F63" s="149"/>
      <c r="G63" s="149"/>
      <c r="H63" s="149"/>
      <c r="I63" s="149"/>
      <c r="J63" s="149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35"/>
    </row>
    <row r="64" spans="1:76" x14ac:dyDescent="0.15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</row>
    <row r="65" spans="1:12" x14ac:dyDescent="0.15">
      <c r="A65" s="149"/>
      <c r="B65" s="149"/>
      <c r="C65" s="149"/>
      <c r="D65" s="149"/>
      <c r="E65" s="149"/>
      <c r="F65" s="149"/>
      <c r="G65" s="149"/>
      <c r="H65" s="149"/>
      <c r="I65" s="149"/>
      <c r="J65" s="149"/>
    </row>
    <row r="66" spans="1:12" x14ac:dyDescent="0.15">
      <c r="A66" s="149"/>
      <c r="B66" s="149"/>
      <c r="C66" s="149"/>
      <c r="D66" s="149"/>
      <c r="E66" s="149"/>
      <c r="F66" s="156" t="s">
        <v>417</v>
      </c>
      <c r="G66" s="149"/>
      <c r="H66" s="149"/>
      <c r="I66" s="149"/>
      <c r="J66" s="156" t="s">
        <v>418</v>
      </c>
    </row>
    <row r="67" spans="1:12" x14ac:dyDescent="0.15">
      <c r="A67" s="149"/>
      <c r="B67" s="149"/>
      <c r="C67" s="149"/>
      <c r="D67" s="149"/>
      <c r="E67" s="149"/>
      <c r="F67" s="156" t="s">
        <v>422</v>
      </c>
      <c r="G67" s="149"/>
      <c r="H67" s="149"/>
      <c r="I67" s="149"/>
      <c r="J67" s="148" t="s">
        <v>477</v>
      </c>
    </row>
    <row r="68" spans="1:12" x14ac:dyDescent="0.15">
      <c r="A68" s="149"/>
      <c r="B68" s="149"/>
      <c r="C68" s="149"/>
      <c r="D68" s="149"/>
      <c r="E68" s="149"/>
      <c r="F68" s="149"/>
      <c r="G68" s="149"/>
      <c r="H68" s="149"/>
      <c r="I68" s="148" t="s">
        <v>401</v>
      </c>
      <c r="J68" s="148" t="s">
        <v>401</v>
      </c>
    </row>
    <row r="69" spans="1:12" x14ac:dyDescent="0.15">
      <c r="A69" s="149"/>
      <c r="B69" s="148" t="s">
        <v>478</v>
      </c>
      <c r="C69" s="148" t="s">
        <v>479</v>
      </c>
      <c r="D69" s="149"/>
      <c r="E69" s="149"/>
      <c r="F69" s="148" t="s">
        <v>401</v>
      </c>
      <c r="G69" s="149"/>
      <c r="H69" s="149"/>
      <c r="I69" s="149"/>
      <c r="J69" s="149"/>
    </row>
    <row r="70" spans="1:12" x14ac:dyDescent="0.15">
      <c r="A70" s="149"/>
      <c r="B70" s="149"/>
      <c r="C70" s="148" t="s">
        <v>480</v>
      </c>
      <c r="D70" s="149"/>
      <c r="E70" s="149"/>
      <c r="F70" s="159">
        <f>-F134</f>
        <v>0</v>
      </c>
      <c r="G70" s="149"/>
      <c r="H70" s="149"/>
      <c r="I70" s="149"/>
      <c r="J70" s="159">
        <f>-J134</f>
        <v>0</v>
      </c>
    </row>
    <row r="71" spans="1:12" x14ac:dyDescent="0.15">
      <c r="A71" s="149"/>
      <c r="B71" s="149"/>
      <c r="C71" s="149"/>
      <c r="D71" s="149"/>
      <c r="E71" s="149"/>
      <c r="F71" s="149"/>
      <c r="G71" s="149"/>
      <c r="H71" s="149"/>
      <c r="I71" s="149"/>
      <c r="J71" s="149"/>
    </row>
    <row r="72" spans="1:12" x14ac:dyDescent="0.15">
      <c r="A72" s="149"/>
      <c r="B72" s="148" t="s">
        <v>481</v>
      </c>
      <c r="C72" s="148" t="s">
        <v>482</v>
      </c>
      <c r="D72" s="149"/>
      <c r="E72" s="149"/>
      <c r="F72" s="149"/>
      <c r="G72" s="149"/>
      <c r="H72" s="149"/>
      <c r="I72" s="148" t="s">
        <v>401</v>
      </c>
      <c r="J72" s="148" t="s">
        <v>401</v>
      </c>
    </row>
    <row r="73" spans="1:12" x14ac:dyDescent="0.15">
      <c r="A73" s="149"/>
      <c r="B73" s="149"/>
      <c r="C73" s="148" t="s">
        <v>314</v>
      </c>
      <c r="D73" s="149"/>
      <c r="E73" s="149"/>
      <c r="F73" s="159">
        <f>(F48)</f>
        <v>0</v>
      </c>
      <c r="G73" s="149"/>
      <c r="H73" s="149"/>
      <c r="I73" s="149"/>
      <c r="J73" s="159">
        <f>(J48)</f>
        <v>0</v>
      </c>
    </row>
    <row r="74" spans="1:12" x14ac:dyDescent="0.15">
      <c r="A74" s="149"/>
      <c r="B74" s="149"/>
      <c r="C74" s="149"/>
      <c r="D74" s="149"/>
      <c r="E74" s="149"/>
      <c r="F74" s="149"/>
      <c r="G74" s="149"/>
      <c r="H74" s="149"/>
      <c r="I74" s="149"/>
      <c r="J74" s="149"/>
    </row>
    <row r="75" spans="1:12" x14ac:dyDescent="0.15">
      <c r="A75" s="149"/>
      <c r="B75" s="148" t="s">
        <v>483</v>
      </c>
      <c r="C75" s="148" t="s">
        <v>484</v>
      </c>
      <c r="D75" s="149"/>
      <c r="E75" s="149"/>
      <c r="F75" s="149"/>
      <c r="G75" s="149"/>
      <c r="H75" s="149"/>
      <c r="I75" s="149"/>
      <c r="J75" s="149"/>
    </row>
    <row r="76" spans="1:12" x14ac:dyDescent="0.15">
      <c r="A76" s="149"/>
      <c r="B76" s="149"/>
      <c r="C76" s="148" t="s">
        <v>485</v>
      </c>
      <c r="D76" s="149"/>
      <c r="E76" s="149"/>
      <c r="F76" s="159">
        <f>(H843)</f>
        <v>0</v>
      </c>
      <c r="G76" s="149"/>
      <c r="H76" s="149"/>
      <c r="I76" s="149"/>
      <c r="J76" s="160">
        <v>0</v>
      </c>
    </row>
    <row r="77" spans="1:12" x14ac:dyDescent="0.1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L77" s="137" t="s">
        <v>401</v>
      </c>
    </row>
    <row r="78" spans="1:12" x14ac:dyDescent="0.15">
      <c r="A78" s="149"/>
      <c r="B78" s="148" t="s">
        <v>486</v>
      </c>
      <c r="C78" s="148" t="s">
        <v>487</v>
      </c>
      <c r="D78" s="149"/>
      <c r="E78" s="149"/>
      <c r="F78" s="149"/>
      <c r="G78" s="149"/>
      <c r="H78" s="149"/>
      <c r="I78" s="149"/>
      <c r="J78" s="149"/>
    </row>
    <row r="79" spans="1:12" x14ac:dyDescent="0.15">
      <c r="A79" s="149"/>
      <c r="B79" s="149"/>
      <c r="C79" s="148" t="s">
        <v>488</v>
      </c>
      <c r="D79" s="149"/>
      <c r="E79" s="149"/>
      <c r="F79" s="159">
        <f>H903*-1</f>
        <v>0</v>
      </c>
      <c r="G79" s="149"/>
      <c r="H79" s="149"/>
      <c r="I79" s="149"/>
      <c r="J79" s="160">
        <v>0</v>
      </c>
    </row>
    <row r="80" spans="1:12" x14ac:dyDescent="0.15">
      <c r="A80" s="149"/>
      <c r="B80" s="149"/>
      <c r="C80" s="149"/>
      <c r="D80" s="149"/>
      <c r="E80" s="149"/>
      <c r="F80" s="149"/>
      <c r="G80" s="149"/>
      <c r="H80" s="149"/>
      <c r="I80" s="149"/>
      <c r="J80" s="149"/>
    </row>
    <row r="81" spans="1:10" x14ac:dyDescent="0.15">
      <c r="A81" s="149"/>
      <c r="B81" s="148" t="s">
        <v>489</v>
      </c>
      <c r="C81" s="148" t="s">
        <v>490</v>
      </c>
      <c r="D81" s="149"/>
      <c r="E81" s="149"/>
      <c r="F81" s="159">
        <f>SUM(F70+F73+F76+F79)</f>
        <v>0</v>
      </c>
      <c r="G81" s="149"/>
      <c r="H81" s="149"/>
      <c r="I81" s="149"/>
      <c r="J81" s="159">
        <f>SUM(J70+J73+J76+J79)</f>
        <v>0</v>
      </c>
    </row>
    <row r="82" spans="1:10" x14ac:dyDescent="0.15">
      <c r="A82" s="149"/>
      <c r="B82" s="149"/>
      <c r="C82" s="148" t="s">
        <v>491</v>
      </c>
      <c r="D82" s="149"/>
      <c r="E82" s="149"/>
      <c r="F82" s="149"/>
      <c r="G82" s="149"/>
      <c r="H82" s="149"/>
      <c r="I82" s="149"/>
      <c r="J82" s="149"/>
    </row>
    <row r="83" spans="1:10" x14ac:dyDescent="0.15">
      <c r="A83" s="149"/>
      <c r="B83" s="149"/>
      <c r="C83" s="149"/>
      <c r="D83" s="149"/>
      <c r="E83" s="149"/>
      <c r="F83" s="148" t="s">
        <v>401</v>
      </c>
      <c r="G83" s="149"/>
      <c r="H83" s="149"/>
      <c r="I83" s="149"/>
      <c r="J83" s="148" t="s">
        <v>401</v>
      </c>
    </row>
    <row r="84" spans="1:10" x14ac:dyDescent="0.15">
      <c r="A84" s="149"/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x14ac:dyDescent="0.15">
      <c r="A85" s="149"/>
      <c r="B85" s="149"/>
      <c r="C85" s="149"/>
      <c r="D85" s="149"/>
      <c r="E85" s="149"/>
      <c r="F85" s="149"/>
      <c r="G85" s="149"/>
      <c r="H85" s="149"/>
      <c r="I85" s="149"/>
      <c r="J85" s="149"/>
    </row>
    <row r="86" spans="1:10" x14ac:dyDescent="0.15">
      <c r="A86" s="149"/>
      <c r="B86" s="149"/>
      <c r="C86" s="149"/>
      <c r="D86" s="149"/>
      <c r="E86" s="149"/>
      <c r="F86" s="149"/>
      <c r="G86" s="149"/>
      <c r="H86" s="149"/>
      <c r="I86" s="149"/>
      <c r="J86" s="149"/>
    </row>
    <row r="87" spans="1:10" x14ac:dyDescent="0.15">
      <c r="A87" s="149"/>
      <c r="B87" s="149"/>
      <c r="C87" s="149"/>
      <c r="D87" s="149"/>
      <c r="E87" s="149"/>
      <c r="F87" s="149"/>
      <c r="G87" s="149"/>
      <c r="H87" s="149"/>
      <c r="I87" s="149"/>
      <c r="J87" s="149"/>
    </row>
    <row r="88" spans="1:10" x14ac:dyDescent="0.15">
      <c r="A88" s="149"/>
      <c r="B88" s="149"/>
      <c r="C88" s="149"/>
      <c r="D88" s="149"/>
      <c r="E88" s="149"/>
      <c r="F88" s="149"/>
      <c r="G88" s="149"/>
      <c r="H88" s="149"/>
      <c r="I88" s="149"/>
      <c r="J88" s="149"/>
    </row>
    <row r="89" spans="1:10" x14ac:dyDescent="0.15">
      <c r="A89" s="149"/>
      <c r="B89" s="149"/>
      <c r="C89" s="149"/>
      <c r="D89" s="149"/>
      <c r="E89" s="149"/>
      <c r="F89" s="149"/>
      <c r="G89" s="149"/>
      <c r="H89" s="149"/>
      <c r="I89" s="149"/>
      <c r="J89" s="149"/>
    </row>
    <row r="90" spans="1:10" x14ac:dyDescent="0.15">
      <c r="A90" s="149"/>
      <c r="B90" s="149"/>
      <c r="C90" s="149"/>
      <c r="D90" s="149"/>
      <c r="E90" s="149"/>
      <c r="F90" s="149"/>
      <c r="G90" s="149"/>
      <c r="H90" s="149"/>
      <c r="I90" s="149"/>
      <c r="J90" s="149"/>
    </row>
    <row r="91" spans="1:10" x14ac:dyDescent="0.15">
      <c r="A91" s="149"/>
      <c r="B91" s="149"/>
      <c r="C91" s="149"/>
      <c r="D91" s="149"/>
      <c r="E91" s="149"/>
      <c r="F91" s="149"/>
      <c r="G91" s="149"/>
      <c r="H91" s="149"/>
      <c r="I91" s="149"/>
      <c r="J91" s="149"/>
    </row>
    <row r="92" spans="1:10" x14ac:dyDescent="0.15">
      <c r="A92" s="149"/>
      <c r="B92" s="149"/>
      <c r="C92" s="149"/>
      <c r="D92" s="149"/>
      <c r="E92" s="149"/>
      <c r="F92" s="149"/>
      <c r="G92" s="149"/>
      <c r="H92" s="149"/>
      <c r="I92" s="149"/>
      <c r="J92" s="149"/>
    </row>
    <row r="93" spans="1:10" x14ac:dyDescent="0.15">
      <c r="A93" s="149"/>
      <c r="B93" s="149"/>
      <c r="C93" s="149"/>
      <c r="D93" s="149"/>
      <c r="E93" s="149"/>
      <c r="F93" s="149"/>
      <c r="G93" s="149"/>
      <c r="H93" s="149"/>
      <c r="I93" s="149"/>
      <c r="J93" s="149"/>
    </row>
    <row r="94" spans="1:10" x14ac:dyDescent="0.15">
      <c r="A94" s="149"/>
      <c r="B94" s="149"/>
      <c r="C94" s="149"/>
      <c r="D94" s="149"/>
      <c r="E94" s="149"/>
      <c r="F94" s="149"/>
      <c r="G94" s="149"/>
      <c r="H94" s="149"/>
      <c r="I94" s="149"/>
      <c r="J94" s="149"/>
    </row>
    <row r="95" spans="1:10" x14ac:dyDescent="0.15">
      <c r="A95" s="149"/>
      <c r="B95" s="149"/>
      <c r="C95" s="149"/>
      <c r="D95" s="149"/>
      <c r="E95" s="149"/>
      <c r="F95" s="149"/>
      <c r="G95" s="149"/>
      <c r="H95" s="149"/>
      <c r="I95" s="149"/>
      <c r="J95" s="149"/>
    </row>
    <row r="96" spans="1:10" x14ac:dyDescent="0.15">
      <c r="A96" s="149"/>
      <c r="B96" s="149"/>
      <c r="C96" s="149"/>
      <c r="D96" s="149"/>
      <c r="E96" s="149"/>
      <c r="F96" s="149"/>
      <c r="G96" s="149"/>
      <c r="H96" s="149"/>
      <c r="I96" s="149"/>
      <c r="J96" s="149"/>
    </row>
    <row r="97" spans="1:10" x14ac:dyDescent="0.15">
      <c r="A97" s="149"/>
      <c r="B97" s="149"/>
      <c r="C97" s="149"/>
      <c r="D97" s="149"/>
      <c r="E97" s="149"/>
      <c r="F97" s="149"/>
      <c r="G97" s="149"/>
      <c r="H97" s="149"/>
      <c r="I97" s="149"/>
      <c r="J97" s="149"/>
    </row>
    <row r="98" spans="1:10" x14ac:dyDescent="0.15">
      <c r="A98" s="149"/>
      <c r="B98" s="149"/>
      <c r="C98" s="149"/>
      <c r="D98" s="149"/>
      <c r="E98" s="149"/>
      <c r="F98" s="149"/>
      <c r="G98" s="149"/>
      <c r="H98" s="149"/>
      <c r="I98" s="149"/>
      <c r="J98" s="149"/>
    </row>
    <row r="99" spans="1:10" x14ac:dyDescent="0.15">
      <c r="A99" s="149"/>
      <c r="B99" s="149"/>
      <c r="C99" s="149"/>
      <c r="D99" s="149"/>
      <c r="E99" s="149"/>
      <c r="F99" s="149"/>
      <c r="G99" s="149"/>
      <c r="H99" s="149"/>
      <c r="I99" s="149"/>
      <c r="J99" s="149"/>
    </row>
    <row r="100" spans="1:10" x14ac:dyDescent="0.15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</row>
    <row r="101" spans="1:10" x14ac:dyDescent="0.15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</row>
    <row r="102" spans="1:10" x14ac:dyDescent="0.15">
      <c r="A102" s="149"/>
      <c r="B102" s="161"/>
      <c r="C102" s="149"/>
      <c r="D102" s="149"/>
      <c r="E102" s="149"/>
      <c r="F102" s="149"/>
      <c r="G102" s="149"/>
      <c r="H102" s="149"/>
      <c r="I102" s="149"/>
      <c r="J102" s="149"/>
    </row>
    <row r="103" spans="1:10" x14ac:dyDescent="0.15">
      <c r="A103" s="149"/>
      <c r="B103" s="161"/>
      <c r="C103" s="149"/>
      <c r="D103" s="149"/>
      <c r="E103" s="149"/>
      <c r="F103" s="149"/>
      <c r="G103" s="149"/>
      <c r="H103" s="149"/>
      <c r="I103" s="149"/>
      <c r="J103" s="149"/>
    </row>
    <row r="104" spans="1:10" x14ac:dyDescent="0.15">
      <c r="A104" s="149"/>
      <c r="B104" s="161"/>
      <c r="C104" s="159" t="str">
        <f>(C53)</f>
        <v>WYO ACCOUNTING PROCEDURES (MANUAL)</v>
      </c>
      <c r="D104" s="149"/>
      <c r="E104" s="149"/>
      <c r="F104" s="149"/>
      <c r="G104" s="149"/>
      <c r="H104" s="159"/>
      <c r="I104" s="149"/>
      <c r="J104" s="161"/>
    </row>
    <row r="105" spans="1:10" x14ac:dyDescent="0.15">
      <c r="A105" s="149"/>
      <c r="B105" s="161"/>
      <c r="C105" s="159" t="str">
        <f>(C54)</f>
        <v>PART B</v>
      </c>
      <c r="D105" s="149"/>
      <c r="E105" s="149"/>
      <c r="F105" s="149"/>
      <c r="G105" s="149"/>
      <c r="H105" s="159"/>
      <c r="I105" s="149"/>
      <c r="J105" s="161"/>
    </row>
    <row r="106" spans="1:10" x14ac:dyDescent="0.1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</row>
    <row r="107" spans="1:10" x14ac:dyDescent="0.1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</row>
    <row r="108" spans="1:10" x14ac:dyDescent="0.1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</row>
    <row r="109" spans="1:10" x14ac:dyDescent="0.15">
      <c r="A109" s="149"/>
      <c r="B109" s="131"/>
      <c r="C109" s="131"/>
      <c r="D109" s="131"/>
      <c r="E109" s="131"/>
      <c r="F109" s="131"/>
      <c r="G109" s="131"/>
      <c r="H109" s="131"/>
      <c r="I109" s="131"/>
      <c r="J109" s="131"/>
    </row>
    <row r="110" spans="1:10" x14ac:dyDescent="0.15">
      <c r="A110" s="149"/>
      <c r="B110" s="131"/>
      <c r="C110" s="131"/>
      <c r="D110" s="131"/>
      <c r="E110" s="131"/>
      <c r="F110" s="146" t="s">
        <v>492</v>
      </c>
      <c r="G110" s="131"/>
      <c r="H110" s="131"/>
      <c r="I110" s="131"/>
      <c r="J110" s="131"/>
    </row>
    <row r="111" spans="1:10" x14ac:dyDescent="0.15">
      <c r="A111" s="149"/>
      <c r="B111" s="131"/>
      <c r="C111" s="131"/>
      <c r="D111" s="131"/>
      <c r="E111" s="131"/>
      <c r="F111" s="147" t="s">
        <v>493</v>
      </c>
      <c r="G111" s="131"/>
      <c r="H111" s="131"/>
      <c r="I111" s="131"/>
      <c r="J111" s="131"/>
    </row>
    <row r="112" spans="1:10" x14ac:dyDescent="0.15">
      <c r="A112" s="149"/>
      <c r="B112" s="131"/>
      <c r="C112" s="131"/>
      <c r="D112" s="131"/>
      <c r="E112" s="131"/>
      <c r="F112" s="131"/>
      <c r="G112" s="131"/>
      <c r="H112" s="131"/>
      <c r="I112" s="131"/>
      <c r="J112" s="131"/>
    </row>
    <row r="113" spans="1:14" x14ac:dyDescent="0.15">
      <c r="A113" s="149"/>
      <c r="B113" s="131"/>
      <c r="C113" s="147" t="s">
        <v>406</v>
      </c>
      <c r="D113" s="131"/>
      <c r="E113" s="167">
        <f>(E7)</f>
        <v>0</v>
      </c>
      <c r="F113" s="131"/>
      <c r="G113" s="131"/>
      <c r="H113" s="131"/>
      <c r="I113" s="131"/>
      <c r="J113" s="131"/>
    </row>
    <row r="114" spans="1:14" x14ac:dyDescent="0.15">
      <c r="A114" s="149"/>
      <c r="B114" s="131"/>
      <c r="C114" s="147" t="s">
        <v>409</v>
      </c>
      <c r="D114" s="131"/>
      <c r="E114" s="167">
        <f>(E8)</f>
        <v>0</v>
      </c>
      <c r="F114" s="131"/>
      <c r="G114" s="131"/>
      <c r="H114" s="131"/>
      <c r="I114" s="131"/>
      <c r="J114" s="131"/>
    </row>
    <row r="115" spans="1:14" x14ac:dyDescent="0.15">
      <c r="A115" s="149"/>
      <c r="B115" s="131"/>
      <c r="C115" s="147" t="s">
        <v>412</v>
      </c>
      <c r="D115" s="131"/>
      <c r="E115" s="167">
        <f>(E9)</f>
        <v>0</v>
      </c>
      <c r="F115" s="131"/>
      <c r="G115" s="131"/>
      <c r="H115" s="131"/>
      <c r="I115" s="131"/>
      <c r="J115" s="131"/>
    </row>
    <row r="116" spans="1:14" x14ac:dyDescent="0.15">
      <c r="A116" s="149"/>
      <c r="B116" s="131"/>
      <c r="C116" s="131"/>
      <c r="D116" s="131"/>
      <c r="E116" s="131"/>
      <c r="F116" s="131"/>
      <c r="G116" s="131"/>
      <c r="H116" s="131"/>
      <c r="I116" s="131"/>
      <c r="J116" s="131"/>
    </row>
    <row r="117" spans="1:14" x14ac:dyDescent="0.15">
      <c r="A117" s="149"/>
      <c r="B117" s="131"/>
      <c r="C117" s="131"/>
      <c r="D117" s="131"/>
      <c r="E117" s="146" t="s">
        <v>494</v>
      </c>
      <c r="F117" s="146" t="s">
        <v>495</v>
      </c>
      <c r="G117" s="131"/>
      <c r="H117" s="146" t="s">
        <v>496</v>
      </c>
      <c r="I117" s="131"/>
      <c r="J117" s="146" t="s">
        <v>497</v>
      </c>
      <c r="N117" s="135"/>
    </row>
    <row r="118" spans="1:14" x14ac:dyDescent="0.15">
      <c r="A118" s="149"/>
      <c r="B118" s="131"/>
      <c r="C118" s="131"/>
      <c r="D118" s="131"/>
      <c r="E118" s="131"/>
      <c r="F118" s="131"/>
      <c r="G118" s="131"/>
      <c r="H118" s="147" t="s">
        <v>498</v>
      </c>
      <c r="I118" s="131"/>
      <c r="J118" s="131"/>
    </row>
    <row r="119" spans="1:14" x14ac:dyDescent="0.15">
      <c r="A119" s="149"/>
      <c r="B119" s="131"/>
      <c r="C119" s="131"/>
      <c r="D119" s="131"/>
      <c r="E119" s="146" t="s">
        <v>417</v>
      </c>
      <c r="F119" s="146" t="s">
        <v>499</v>
      </c>
      <c r="G119" s="131"/>
      <c r="H119" s="147" t="s">
        <v>500</v>
      </c>
      <c r="I119" s="131"/>
      <c r="J119" s="147" t="s">
        <v>501</v>
      </c>
    </row>
    <row r="120" spans="1:14" x14ac:dyDescent="0.15">
      <c r="A120" s="149"/>
      <c r="B120" s="131"/>
      <c r="C120" s="131"/>
      <c r="D120" s="131"/>
      <c r="E120" s="146" t="s">
        <v>422</v>
      </c>
      <c r="F120" s="146" t="s">
        <v>422</v>
      </c>
      <c r="G120" s="131"/>
      <c r="H120" s="147" t="s">
        <v>502</v>
      </c>
      <c r="I120" s="131"/>
      <c r="J120" s="147" t="s">
        <v>503</v>
      </c>
    </row>
    <row r="121" spans="1:14" x14ac:dyDescent="0.15">
      <c r="A121" s="149"/>
      <c r="B121" s="147" t="s">
        <v>504</v>
      </c>
      <c r="C121" s="147" t="s">
        <v>505</v>
      </c>
      <c r="D121" s="131"/>
      <c r="E121" s="160">
        <v>0</v>
      </c>
      <c r="F121" s="160">
        <v>0</v>
      </c>
      <c r="G121" s="131"/>
      <c r="H121" s="167">
        <f>(E121-F121)</f>
        <v>0</v>
      </c>
      <c r="I121" s="131"/>
      <c r="J121" s="160">
        <v>0</v>
      </c>
    </row>
    <row r="122" spans="1:14" x14ac:dyDescent="0.15">
      <c r="A122" s="149"/>
      <c r="B122" s="131"/>
      <c r="C122" s="131"/>
      <c r="D122" s="131"/>
      <c r="E122" s="168" t="s">
        <v>401</v>
      </c>
      <c r="F122" s="168" t="s">
        <v>401</v>
      </c>
      <c r="G122" s="131"/>
      <c r="H122" s="147" t="s">
        <v>401</v>
      </c>
      <c r="I122" s="131"/>
      <c r="J122" s="168" t="s">
        <v>401</v>
      </c>
    </row>
    <row r="123" spans="1:14" x14ac:dyDescent="0.15">
      <c r="A123" s="149"/>
      <c r="B123" s="147" t="s">
        <v>506</v>
      </c>
      <c r="C123" s="147" t="s">
        <v>507</v>
      </c>
      <c r="D123" s="131"/>
      <c r="E123" s="169"/>
      <c r="F123" s="169"/>
      <c r="G123" s="131"/>
      <c r="H123" s="131"/>
      <c r="I123" s="131"/>
      <c r="J123" s="169"/>
    </row>
    <row r="124" spans="1:14" x14ac:dyDescent="0.15">
      <c r="A124" s="149"/>
      <c r="B124" s="131"/>
      <c r="C124" s="147" t="s">
        <v>508</v>
      </c>
      <c r="D124" s="131"/>
      <c r="E124" s="168" t="s">
        <v>401</v>
      </c>
      <c r="F124" s="168" t="s">
        <v>401</v>
      </c>
      <c r="G124" s="131"/>
      <c r="H124" s="131"/>
      <c r="I124" s="131"/>
      <c r="J124" s="168" t="s">
        <v>401</v>
      </c>
    </row>
    <row r="125" spans="1:14" x14ac:dyDescent="0.15">
      <c r="A125" s="149"/>
      <c r="B125" s="131"/>
      <c r="C125" s="147" t="s">
        <v>509</v>
      </c>
      <c r="D125" s="131"/>
      <c r="E125" s="160">
        <v>0</v>
      </c>
      <c r="F125" s="160">
        <v>0</v>
      </c>
      <c r="G125" s="131"/>
      <c r="H125" s="170">
        <f>(E125-F125)</f>
        <v>0</v>
      </c>
      <c r="I125" s="131"/>
      <c r="J125" s="160">
        <v>0</v>
      </c>
    </row>
    <row r="126" spans="1:14" x14ac:dyDescent="0.15">
      <c r="A126" s="149"/>
      <c r="B126" s="147" t="s">
        <v>510</v>
      </c>
      <c r="C126" s="147" t="s">
        <v>507</v>
      </c>
      <c r="D126" s="131"/>
      <c r="E126" s="169"/>
      <c r="F126" s="169"/>
      <c r="G126" s="131"/>
      <c r="H126" s="131"/>
      <c r="I126" s="131"/>
      <c r="J126" s="169"/>
    </row>
    <row r="127" spans="1:14" x14ac:dyDescent="0.15">
      <c r="A127" s="149"/>
      <c r="B127" s="131"/>
      <c r="C127" s="147" t="s">
        <v>511</v>
      </c>
      <c r="D127" s="131"/>
      <c r="E127" s="169"/>
      <c r="F127" s="169"/>
      <c r="G127" s="131"/>
      <c r="H127" s="131"/>
      <c r="I127" s="131"/>
      <c r="J127" s="169"/>
    </row>
    <row r="128" spans="1:14" x14ac:dyDescent="0.15">
      <c r="A128" s="149"/>
      <c r="B128" s="131"/>
      <c r="C128" s="147" t="s">
        <v>509</v>
      </c>
      <c r="D128" s="169"/>
      <c r="E128" s="160">
        <v>0</v>
      </c>
      <c r="F128" s="160">
        <v>0</v>
      </c>
      <c r="G128" s="131"/>
      <c r="H128" s="167">
        <f>(E128-F128)</f>
        <v>0</v>
      </c>
      <c r="I128" s="131"/>
      <c r="J128" s="160">
        <v>0</v>
      </c>
    </row>
    <row r="129" spans="1:10" x14ac:dyDescent="0.15">
      <c r="A129" s="149"/>
      <c r="B129" s="131"/>
      <c r="C129" s="147"/>
      <c r="D129" s="169"/>
      <c r="E129" s="169"/>
      <c r="F129" s="169"/>
      <c r="G129" s="131"/>
      <c r="H129" s="167"/>
      <c r="I129" s="131"/>
      <c r="J129" s="169"/>
    </row>
    <row r="130" spans="1:10" x14ac:dyDescent="0.15">
      <c r="A130" s="131"/>
      <c r="B130" s="171" t="s">
        <v>304</v>
      </c>
      <c r="C130" s="147" t="s">
        <v>305</v>
      </c>
      <c r="D130" s="169"/>
      <c r="E130" s="160">
        <v>0</v>
      </c>
      <c r="F130" s="160">
        <v>0</v>
      </c>
      <c r="G130" s="131"/>
      <c r="H130" s="167">
        <f>(E130-F130)</f>
        <v>0</v>
      </c>
      <c r="I130" s="131"/>
      <c r="J130" s="160">
        <v>0</v>
      </c>
    </row>
    <row r="131" spans="1:10" x14ac:dyDescent="0.15">
      <c r="A131" s="149"/>
      <c r="B131" s="131"/>
      <c r="C131" s="147"/>
      <c r="D131" s="169"/>
      <c r="E131" s="169"/>
      <c r="F131" s="169"/>
      <c r="G131" s="131"/>
      <c r="H131" s="167"/>
      <c r="I131" s="131"/>
      <c r="J131" s="169"/>
    </row>
    <row r="132" spans="1:10" x14ac:dyDescent="0.15">
      <c r="A132" s="149"/>
      <c r="B132" s="147" t="s">
        <v>512</v>
      </c>
      <c r="C132" s="147" t="s">
        <v>513</v>
      </c>
      <c r="D132" s="131"/>
      <c r="E132" s="168" t="s">
        <v>401</v>
      </c>
      <c r="F132" s="168" t="s">
        <v>401</v>
      </c>
      <c r="G132" s="131"/>
      <c r="H132" s="131"/>
      <c r="I132" s="131"/>
      <c r="J132" s="168" t="s">
        <v>401</v>
      </c>
    </row>
    <row r="133" spans="1:10" x14ac:dyDescent="0.15">
      <c r="A133" s="149"/>
      <c r="B133" s="131"/>
      <c r="C133" s="147" t="s">
        <v>514</v>
      </c>
      <c r="D133" s="131"/>
      <c r="E133" s="169"/>
      <c r="F133" s="169"/>
      <c r="G133" s="131"/>
      <c r="H133" s="131"/>
      <c r="I133" s="131"/>
      <c r="J133" s="169"/>
    </row>
    <row r="134" spans="1:10" x14ac:dyDescent="0.15">
      <c r="A134" s="149"/>
      <c r="B134" s="131"/>
      <c r="C134" s="147" t="s">
        <v>515</v>
      </c>
      <c r="D134" s="131"/>
      <c r="E134" s="160">
        <v>0</v>
      </c>
      <c r="F134" s="160">
        <v>0</v>
      </c>
      <c r="G134" s="131"/>
      <c r="H134" s="167">
        <f>(E134-F134)</f>
        <v>0</v>
      </c>
      <c r="I134" s="131"/>
      <c r="J134" s="160">
        <v>0</v>
      </c>
    </row>
    <row r="135" spans="1:10" x14ac:dyDescent="0.15">
      <c r="A135" s="149"/>
      <c r="B135" s="131"/>
      <c r="C135" s="131"/>
      <c r="D135" s="131"/>
      <c r="E135" s="168" t="s">
        <v>401</v>
      </c>
      <c r="F135" s="168" t="s">
        <v>401</v>
      </c>
      <c r="G135" s="131"/>
      <c r="H135" s="131"/>
      <c r="I135" s="131"/>
      <c r="J135" s="168" t="s">
        <v>401</v>
      </c>
    </row>
    <row r="136" spans="1:10" x14ac:dyDescent="0.15">
      <c r="A136" s="149"/>
      <c r="B136" s="147" t="s">
        <v>516</v>
      </c>
      <c r="C136" s="147" t="s">
        <v>517</v>
      </c>
      <c r="D136" s="131"/>
      <c r="E136" s="168" t="s">
        <v>401</v>
      </c>
      <c r="F136" s="168" t="s">
        <v>401</v>
      </c>
      <c r="G136" s="131"/>
      <c r="H136" s="131"/>
      <c r="I136" s="131"/>
      <c r="J136" s="168" t="s">
        <v>401</v>
      </c>
    </row>
    <row r="137" spans="1:10" x14ac:dyDescent="0.15">
      <c r="A137" s="149"/>
      <c r="B137" s="131"/>
      <c r="C137" s="147" t="s">
        <v>518</v>
      </c>
      <c r="D137" s="131"/>
      <c r="E137" s="160">
        <v>0</v>
      </c>
      <c r="F137" s="160">
        <v>0</v>
      </c>
      <c r="G137" s="131"/>
      <c r="H137" s="167">
        <f>(E137-F137)</f>
        <v>0</v>
      </c>
      <c r="I137" s="131"/>
      <c r="J137" s="160">
        <v>0</v>
      </c>
    </row>
    <row r="138" spans="1:10" x14ac:dyDescent="0.15">
      <c r="A138" s="149"/>
      <c r="B138" s="147" t="s">
        <v>519</v>
      </c>
      <c r="C138" s="147" t="s">
        <v>520</v>
      </c>
      <c r="D138" s="131"/>
      <c r="E138" s="169"/>
      <c r="F138" s="169"/>
      <c r="G138" s="131"/>
      <c r="H138" s="131"/>
      <c r="I138" s="131"/>
      <c r="J138" s="169"/>
    </row>
    <row r="139" spans="1:10" x14ac:dyDescent="0.15">
      <c r="A139" s="149"/>
      <c r="B139" s="131"/>
      <c r="C139" s="147" t="s">
        <v>521</v>
      </c>
      <c r="D139" s="131"/>
      <c r="E139" s="160">
        <v>0</v>
      </c>
      <c r="F139" s="160">
        <v>0</v>
      </c>
      <c r="G139" s="131"/>
      <c r="H139" s="167">
        <f>(E139-F139)</f>
        <v>0</v>
      </c>
      <c r="I139" s="131"/>
      <c r="J139" s="160">
        <v>0</v>
      </c>
    </row>
    <row r="140" spans="1:10" x14ac:dyDescent="0.15">
      <c r="A140" s="149"/>
      <c r="B140" s="147" t="s">
        <v>522</v>
      </c>
      <c r="C140" s="147" t="s">
        <v>520</v>
      </c>
      <c r="D140" s="131"/>
      <c r="E140" s="169"/>
      <c r="F140" s="169"/>
      <c r="G140" s="131"/>
      <c r="H140" s="131"/>
      <c r="I140" s="131"/>
      <c r="J140" s="169"/>
    </row>
    <row r="141" spans="1:10" x14ac:dyDescent="0.15">
      <c r="A141" s="149"/>
      <c r="B141" s="131"/>
      <c r="C141" s="147" t="s">
        <v>523</v>
      </c>
      <c r="D141" s="131"/>
      <c r="E141" s="160">
        <v>0</v>
      </c>
      <c r="F141" s="160">
        <v>0</v>
      </c>
      <c r="G141" s="131"/>
      <c r="H141" s="167">
        <f>(E141-F141)</f>
        <v>0</v>
      </c>
      <c r="I141" s="131"/>
      <c r="J141" s="160">
        <v>0</v>
      </c>
    </row>
    <row r="142" spans="1:10" x14ac:dyDescent="0.15">
      <c r="A142" s="149"/>
      <c r="B142" s="131"/>
      <c r="C142" s="131"/>
      <c r="D142" s="131"/>
      <c r="E142" s="169"/>
      <c r="F142" s="169"/>
      <c r="G142" s="131"/>
      <c r="H142" s="131"/>
      <c r="I142" s="131"/>
      <c r="J142" s="169"/>
    </row>
    <row r="143" spans="1:10" x14ac:dyDescent="0.15">
      <c r="A143" s="149"/>
      <c r="B143" s="147" t="s">
        <v>524</v>
      </c>
      <c r="C143" s="147" t="s">
        <v>525</v>
      </c>
      <c r="D143" s="131"/>
      <c r="E143" s="169"/>
      <c r="F143" s="169"/>
      <c r="G143" s="131"/>
      <c r="H143" s="131"/>
      <c r="I143" s="131"/>
      <c r="J143" s="169"/>
    </row>
    <row r="144" spans="1:10" x14ac:dyDescent="0.15">
      <c r="A144" s="149"/>
      <c r="B144" s="131"/>
      <c r="C144" s="147" t="s">
        <v>526</v>
      </c>
      <c r="D144" s="131"/>
      <c r="E144" s="160">
        <v>0</v>
      </c>
      <c r="F144" s="160">
        <v>0</v>
      </c>
      <c r="G144" s="131"/>
      <c r="H144" s="167">
        <f>(E144-F144)</f>
        <v>0</v>
      </c>
      <c r="I144" s="131"/>
      <c r="J144" s="160">
        <v>0</v>
      </c>
    </row>
    <row r="145" spans="1:10" x14ac:dyDescent="0.15">
      <c r="A145" s="149"/>
      <c r="B145" s="131"/>
      <c r="C145" s="131"/>
      <c r="D145" s="131"/>
      <c r="E145" s="169"/>
      <c r="F145" s="169"/>
      <c r="G145" s="131"/>
      <c r="H145" s="131"/>
      <c r="I145" s="131"/>
      <c r="J145" s="169"/>
    </row>
    <row r="146" spans="1:10" x14ac:dyDescent="0.15">
      <c r="A146" s="149"/>
      <c r="B146" s="147" t="s">
        <v>527</v>
      </c>
      <c r="C146" s="147" t="s">
        <v>528</v>
      </c>
      <c r="D146" s="131"/>
      <c r="E146" s="169"/>
      <c r="F146" s="169"/>
      <c r="G146" s="131"/>
      <c r="H146" s="131"/>
      <c r="I146" s="131"/>
      <c r="J146" s="169"/>
    </row>
    <row r="147" spans="1:10" x14ac:dyDescent="0.15">
      <c r="A147" s="149"/>
      <c r="B147" s="131"/>
      <c r="C147" s="147" t="s">
        <v>526</v>
      </c>
      <c r="D147" s="131"/>
      <c r="E147" s="160">
        <v>0</v>
      </c>
      <c r="F147" s="160">
        <v>0</v>
      </c>
      <c r="G147" s="131"/>
      <c r="H147" s="167">
        <f>(E147-F147)</f>
        <v>0</v>
      </c>
      <c r="I147" s="131"/>
      <c r="J147" s="160">
        <v>0</v>
      </c>
    </row>
    <row r="148" spans="1:10" x14ac:dyDescent="0.15">
      <c r="A148" s="149"/>
      <c r="B148" s="131"/>
      <c r="C148" s="131"/>
      <c r="D148" s="131"/>
      <c r="E148" s="169"/>
      <c r="F148" s="169"/>
      <c r="G148" s="131"/>
      <c r="H148" s="131"/>
      <c r="I148" s="131"/>
      <c r="J148" s="169"/>
    </row>
    <row r="149" spans="1:10" x14ac:dyDescent="0.15">
      <c r="A149" s="149"/>
      <c r="B149" s="147" t="s">
        <v>529</v>
      </c>
      <c r="C149" s="147" t="s">
        <v>530</v>
      </c>
      <c r="D149" s="131"/>
      <c r="E149" s="169"/>
      <c r="F149" s="169"/>
      <c r="G149" s="131"/>
      <c r="H149" s="131"/>
      <c r="I149" s="131"/>
      <c r="J149" s="169"/>
    </row>
    <row r="150" spans="1:10" x14ac:dyDescent="0.15">
      <c r="A150" s="149"/>
      <c r="B150" s="131"/>
      <c r="C150" s="147" t="s">
        <v>531</v>
      </c>
      <c r="D150" s="131"/>
      <c r="E150" s="160">
        <v>0</v>
      </c>
      <c r="F150" s="160">
        <v>0</v>
      </c>
      <c r="G150" s="131"/>
      <c r="H150" s="167">
        <f>(E150-F150)</f>
        <v>0</v>
      </c>
      <c r="I150" s="131"/>
      <c r="J150" s="160">
        <v>0</v>
      </c>
    </row>
    <row r="151" spans="1:10" x14ac:dyDescent="0.15">
      <c r="A151" s="149"/>
      <c r="B151" s="131"/>
      <c r="C151" s="131"/>
      <c r="D151" s="131"/>
      <c r="E151" s="169"/>
      <c r="F151" s="169"/>
      <c r="G151" s="131"/>
      <c r="H151" s="131"/>
      <c r="I151" s="131"/>
      <c r="J151" s="169"/>
    </row>
    <row r="152" spans="1:10" x14ac:dyDescent="0.15">
      <c r="A152" s="149"/>
      <c r="B152" s="147" t="s">
        <v>532</v>
      </c>
      <c r="C152" s="147" t="s">
        <v>533</v>
      </c>
      <c r="D152" s="131"/>
      <c r="E152" s="169"/>
      <c r="F152" s="169"/>
      <c r="G152" s="131"/>
      <c r="H152" s="131"/>
      <c r="I152" s="131"/>
      <c r="J152" s="169"/>
    </row>
    <row r="153" spans="1:10" x14ac:dyDescent="0.15">
      <c r="A153" s="149"/>
      <c r="B153" s="131"/>
      <c r="C153" s="147" t="s">
        <v>534</v>
      </c>
      <c r="D153" s="131"/>
      <c r="E153" s="160">
        <v>0</v>
      </c>
      <c r="F153" s="160">
        <v>0</v>
      </c>
      <c r="G153" s="131"/>
      <c r="H153" s="167">
        <f>(E153-F153)</f>
        <v>0</v>
      </c>
      <c r="I153" s="131"/>
      <c r="J153" s="160">
        <v>0</v>
      </c>
    </row>
    <row r="154" spans="1:10" x14ac:dyDescent="0.15">
      <c r="A154" s="149"/>
      <c r="B154" s="131"/>
      <c r="C154" s="131"/>
      <c r="D154" s="131"/>
      <c r="E154" s="169"/>
      <c r="F154" s="169"/>
      <c r="G154" s="131"/>
      <c r="H154" s="131"/>
      <c r="I154" s="131"/>
      <c r="J154" s="169"/>
    </row>
    <row r="155" spans="1:10" x14ac:dyDescent="0.15">
      <c r="A155" s="149"/>
      <c r="B155" s="147" t="s">
        <v>535</v>
      </c>
      <c r="C155" s="147" t="s">
        <v>533</v>
      </c>
      <c r="D155" s="131"/>
      <c r="E155" s="169"/>
      <c r="F155" s="169"/>
      <c r="G155" s="131"/>
      <c r="H155" s="131"/>
      <c r="I155" s="131"/>
      <c r="J155" s="169"/>
    </row>
    <row r="156" spans="1:10" x14ac:dyDescent="0.15">
      <c r="A156" s="149"/>
      <c r="B156" s="131"/>
      <c r="C156" s="147" t="s">
        <v>536</v>
      </c>
      <c r="D156" s="131"/>
      <c r="E156" s="160">
        <v>0</v>
      </c>
      <c r="F156" s="160">
        <v>0</v>
      </c>
      <c r="G156" s="131"/>
      <c r="H156" s="167">
        <f>(E156-F156)</f>
        <v>0</v>
      </c>
      <c r="I156" s="131"/>
      <c r="J156" s="160">
        <v>0</v>
      </c>
    </row>
    <row r="157" spans="1:10" x14ac:dyDescent="0.15">
      <c r="A157" s="149"/>
      <c r="B157" s="131"/>
      <c r="C157" s="147" t="s">
        <v>537</v>
      </c>
      <c r="D157" s="131"/>
      <c r="E157" s="167">
        <f>SUM(E121+E125+E128+E130+E134+E137+E139+E141+E144+E147+E150+E153+E156)</f>
        <v>0</v>
      </c>
      <c r="F157" s="167">
        <f>SUM(F121+F125+F128+F130+F134+F137+F139+F141+F144+F147+F150+F153+F156)</f>
        <v>0</v>
      </c>
      <c r="G157" s="131"/>
      <c r="H157" s="167">
        <f>SUM(H121+H125+H128+H130+H134+H137+H139+H141+H144+H147+H150+H153+H156)</f>
        <v>0</v>
      </c>
      <c r="I157" s="131"/>
      <c r="J157" s="167">
        <f>SUM(J121+J125+J128+J130+J134+J137+J139+J141+J144+J147+J150+J153+J156)</f>
        <v>0</v>
      </c>
    </row>
    <row r="158" spans="1:10" x14ac:dyDescent="0.15">
      <c r="A158" s="149"/>
      <c r="B158" s="149"/>
      <c r="C158" s="149"/>
      <c r="D158" s="148" t="s">
        <v>401</v>
      </c>
      <c r="E158" s="148" t="s">
        <v>401</v>
      </c>
      <c r="F158" s="148" t="s">
        <v>401</v>
      </c>
      <c r="G158" s="148" t="s">
        <v>401</v>
      </c>
      <c r="H158" s="148" t="s">
        <v>401</v>
      </c>
      <c r="I158" s="148" t="s">
        <v>538</v>
      </c>
      <c r="J158" s="148" t="s">
        <v>401</v>
      </c>
    </row>
    <row r="159" spans="1:10" x14ac:dyDescent="0.15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</row>
    <row r="160" spans="1:10" x14ac:dyDescent="0.15">
      <c r="A160" s="149"/>
      <c r="B160" s="149"/>
      <c r="C160" s="148" t="s">
        <v>539</v>
      </c>
      <c r="D160" s="149"/>
      <c r="E160" s="149"/>
      <c r="F160" s="149"/>
      <c r="G160" s="149"/>
      <c r="H160" s="149"/>
      <c r="I160" s="149"/>
      <c r="J160" s="149"/>
    </row>
    <row r="161" spans="1:10" x14ac:dyDescent="0.15">
      <c r="A161" s="149"/>
      <c r="B161" s="149"/>
      <c r="C161" s="148" t="s">
        <v>540</v>
      </c>
      <c r="D161" s="149"/>
      <c r="E161" s="149"/>
      <c r="F161" s="149"/>
      <c r="G161" s="149"/>
      <c r="H161" s="149"/>
      <c r="I161" s="149"/>
      <c r="J161" s="149"/>
    </row>
    <row r="162" spans="1:10" x14ac:dyDescent="0.15">
      <c r="A162" s="149"/>
      <c r="B162" s="158" t="s">
        <v>541</v>
      </c>
      <c r="C162" s="148" t="s">
        <v>542</v>
      </c>
      <c r="D162" s="149"/>
      <c r="E162" s="149"/>
      <c r="F162" s="149"/>
      <c r="G162" s="149"/>
      <c r="H162" s="149"/>
      <c r="I162" s="149"/>
      <c r="J162" s="149"/>
    </row>
    <row r="163" spans="1:10" x14ac:dyDescent="0.15">
      <c r="A163" s="149"/>
      <c r="B163" s="149"/>
      <c r="C163" s="148" t="s">
        <v>543</v>
      </c>
      <c r="D163" s="149"/>
      <c r="E163" s="149"/>
      <c r="F163" s="149"/>
      <c r="G163" s="149"/>
      <c r="H163" s="149"/>
      <c r="I163" s="149"/>
      <c r="J163" s="149"/>
    </row>
    <row r="164" spans="1:10" x14ac:dyDescent="0.15">
      <c r="A164" s="149"/>
      <c r="B164" s="149"/>
      <c r="C164" s="148" t="s">
        <v>544</v>
      </c>
      <c r="D164" s="149"/>
      <c r="E164" s="149"/>
      <c r="F164" s="149"/>
      <c r="G164" s="149"/>
      <c r="H164" s="149"/>
      <c r="I164" s="149"/>
      <c r="J164" s="149"/>
    </row>
    <row r="165" spans="1:10" x14ac:dyDescent="0.15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</row>
    <row r="166" spans="1:10" x14ac:dyDescent="0.15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</row>
    <row r="167" spans="1:10" x14ac:dyDescent="0.15">
      <c r="A167" s="149"/>
      <c r="B167" s="149"/>
      <c r="C167" s="149"/>
      <c r="D167" s="149"/>
      <c r="E167" s="156" t="s">
        <v>545</v>
      </c>
      <c r="F167" s="149"/>
      <c r="G167" s="149"/>
      <c r="H167" s="149" t="s">
        <v>401</v>
      </c>
      <c r="I167" s="149"/>
      <c r="J167" s="149"/>
    </row>
    <row r="168" spans="1:10" x14ac:dyDescent="0.15">
      <c r="A168" s="149"/>
      <c r="B168" s="149"/>
      <c r="C168" s="149"/>
      <c r="D168" s="149"/>
      <c r="E168" s="156" t="s">
        <v>546</v>
      </c>
      <c r="F168" s="149"/>
      <c r="G168" s="149"/>
      <c r="H168" s="149"/>
      <c r="I168" s="149"/>
      <c r="J168" s="149"/>
    </row>
    <row r="169" spans="1:10" x14ac:dyDescent="0.15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</row>
    <row r="170" spans="1:10" x14ac:dyDescent="0.15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</row>
    <row r="171" spans="1:10" x14ac:dyDescent="0.15">
      <c r="A171" s="149"/>
      <c r="B171" s="149"/>
      <c r="C171" s="148" t="s">
        <v>406</v>
      </c>
      <c r="D171" s="149"/>
      <c r="E171" s="159">
        <f>(E7)</f>
        <v>0</v>
      </c>
      <c r="F171" s="149"/>
      <c r="G171" s="149"/>
      <c r="H171" s="149"/>
      <c r="I171" s="149"/>
      <c r="J171" s="149"/>
    </row>
    <row r="172" spans="1:10" x14ac:dyDescent="0.15">
      <c r="A172" s="149" t="s">
        <v>401</v>
      </c>
      <c r="B172" s="149"/>
      <c r="C172" s="148" t="s">
        <v>409</v>
      </c>
      <c r="D172" s="149"/>
      <c r="E172" s="159">
        <f>(E8)</f>
        <v>0</v>
      </c>
      <c r="F172" s="149"/>
      <c r="G172" s="149"/>
      <c r="H172" s="149"/>
      <c r="I172" s="149"/>
      <c r="J172" s="149"/>
    </row>
    <row r="173" spans="1:10" x14ac:dyDescent="0.15">
      <c r="A173" s="149"/>
      <c r="B173" s="149"/>
      <c r="C173" s="148" t="s">
        <v>412</v>
      </c>
      <c r="D173" s="149"/>
      <c r="E173" s="159">
        <f>(E9)</f>
        <v>0</v>
      </c>
      <c r="F173" s="149"/>
      <c r="G173" s="149"/>
      <c r="H173" s="149"/>
      <c r="I173" s="149"/>
      <c r="J173" s="149"/>
    </row>
    <row r="174" spans="1:10" x14ac:dyDescent="0.15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</row>
    <row r="175" spans="1:10" x14ac:dyDescent="0.15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</row>
    <row r="176" spans="1:10" x14ac:dyDescent="0.15">
      <c r="A176" s="149"/>
      <c r="B176" s="149"/>
      <c r="C176" s="149"/>
      <c r="D176" s="149"/>
      <c r="E176" s="149"/>
      <c r="F176" s="156" t="s">
        <v>417</v>
      </c>
      <c r="G176" s="149"/>
      <c r="H176" s="149"/>
      <c r="I176" s="149"/>
      <c r="J176" s="156" t="s">
        <v>418</v>
      </c>
    </row>
    <row r="177" spans="1:11" x14ac:dyDescent="0.15">
      <c r="A177" s="149"/>
      <c r="B177" s="148" t="s">
        <v>547</v>
      </c>
      <c r="C177" s="149"/>
      <c r="D177" s="149"/>
      <c r="E177" s="149"/>
      <c r="F177" s="156" t="s">
        <v>422</v>
      </c>
      <c r="G177" s="149"/>
      <c r="H177" s="149"/>
      <c r="I177" s="149"/>
      <c r="J177" s="148" t="s">
        <v>423</v>
      </c>
    </row>
    <row r="178" spans="1:11" x14ac:dyDescent="0.15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</row>
    <row r="179" spans="1:11" s="135" customFormat="1" x14ac:dyDescent="0.15">
      <c r="A179" s="151"/>
      <c r="B179" s="172" t="s">
        <v>548</v>
      </c>
      <c r="C179" s="173" t="s">
        <v>911</v>
      </c>
      <c r="D179" s="174"/>
      <c r="E179" s="174"/>
      <c r="F179" s="167">
        <v>0</v>
      </c>
      <c r="G179" s="175"/>
      <c r="H179" s="175"/>
      <c r="I179" s="176" t="s">
        <v>401</v>
      </c>
      <c r="J179" s="167">
        <v>0</v>
      </c>
    </row>
    <row r="180" spans="1:11" s="135" customFormat="1" x14ac:dyDescent="0.15">
      <c r="A180" s="177" t="s">
        <v>348</v>
      </c>
      <c r="B180" s="151"/>
      <c r="D180" s="151"/>
      <c r="E180" s="151"/>
      <c r="F180" s="131"/>
      <c r="G180" s="131"/>
      <c r="H180" s="131"/>
      <c r="I180" s="131"/>
      <c r="J180" s="131"/>
    </row>
    <row r="181" spans="1:11" s="135" customFormat="1" x14ac:dyDescent="0.15">
      <c r="A181" s="151"/>
      <c r="B181" s="147" t="s">
        <v>549</v>
      </c>
      <c r="C181" s="147" t="s">
        <v>219</v>
      </c>
      <c r="D181" s="131"/>
      <c r="E181" s="131"/>
      <c r="F181" s="178">
        <v>0</v>
      </c>
      <c r="G181" s="179"/>
      <c r="H181" s="179"/>
      <c r="I181" s="179"/>
      <c r="J181" s="178">
        <v>0</v>
      </c>
      <c r="K181" s="169"/>
    </row>
    <row r="182" spans="1:11" s="135" customFormat="1" x14ac:dyDescent="0.15">
      <c r="A182" s="151"/>
      <c r="B182" s="147" t="s">
        <v>550</v>
      </c>
      <c r="C182" s="147" t="s">
        <v>551</v>
      </c>
      <c r="D182" s="131"/>
      <c r="E182" s="131"/>
      <c r="F182" s="147" t="s">
        <v>401</v>
      </c>
      <c r="G182" s="179"/>
      <c r="H182" s="179"/>
      <c r="I182" s="179"/>
      <c r="J182" s="147" t="s">
        <v>401</v>
      </c>
    </row>
    <row r="183" spans="1:11" s="135" customFormat="1" x14ac:dyDescent="0.15">
      <c r="A183" s="151"/>
      <c r="B183" s="131"/>
      <c r="C183" s="147" t="s">
        <v>912</v>
      </c>
      <c r="D183" s="131"/>
      <c r="E183" s="147" t="s">
        <v>401</v>
      </c>
      <c r="F183" s="167">
        <f>ROUND((F179*0.3),0)</f>
        <v>0</v>
      </c>
      <c r="G183" s="179"/>
      <c r="H183" s="179"/>
      <c r="I183" s="147" t="s">
        <v>401</v>
      </c>
      <c r="J183" s="167">
        <f>ROUND((J179*0.3),0)</f>
        <v>0</v>
      </c>
      <c r="K183" s="169"/>
    </row>
    <row r="184" spans="1:11" s="135" customFormat="1" x14ac:dyDescent="0.15">
      <c r="A184" s="177" t="s">
        <v>541</v>
      </c>
      <c r="B184" s="180" t="s">
        <v>213</v>
      </c>
      <c r="C184" s="181" t="s">
        <v>911</v>
      </c>
      <c r="D184" s="182"/>
      <c r="E184" s="182"/>
      <c r="F184" s="182"/>
      <c r="G184" s="131"/>
      <c r="H184" s="131"/>
      <c r="I184" s="131"/>
      <c r="J184" s="182"/>
    </row>
    <row r="185" spans="1:11" s="135" customFormat="1" x14ac:dyDescent="0.15">
      <c r="A185" s="177" t="s">
        <v>334</v>
      </c>
      <c r="B185" s="182"/>
      <c r="C185" s="151"/>
      <c r="D185" s="182"/>
      <c r="E185" s="182"/>
      <c r="F185" s="183">
        <v>0</v>
      </c>
      <c r="G185" s="184"/>
      <c r="H185" s="184"/>
      <c r="I185" s="184"/>
      <c r="J185" s="183">
        <v>0</v>
      </c>
    </row>
    <row r="186" spans="1:11" s="135" customFormat="1" x14ac:dyDescent="0.15">
      <c r="A186" s="151"/>
      <c r="B186" s="180" t="s">
        <v>214</v>
      </c>
      <c r="C186" s="181" t="s">
        <v>220</v>
      </c>
      <c r="D186" s="182"/>
      <c r="E186" s="182"/>
      <c r="F186" s="185">
        <v>0.309</v>
      </c>
      <c r="J186" s="185">
        <v>0.309</v>
      </c>
      <c r="K186" s="151"/>
    </row>
    <row r="187" spans="1:11" s="135" customFormat="1" x14ac:dyDescent="0.15">
      <c r="A187" s="151"/>
      <c r="B187" s="180" t="s">
        <v>215</v>
      </c>
      <c r="C187" s="181" t="s">
        <v>216</v>
      </c>
      <c r="D187" s="182"/>
      <c r="E187" s="182"/>
      <c r="F187" s="140"/>
      <c r="J187" s="140"/>
    </row>
    <row r="188" spans="1:11" s="151" customFormat="1" x14ac:dyDescent="0.15">
      <c r="B188" s="182"/>
      <c r="C188" s="181" t="s">
        <v>913</v>
      </c>
      <c r="D188" s="182"/>
      <c r="E188" s="182"/>
      <c r="F188" s="186">
        <f>ROUND((F185*0.309),0)</f>
        <v>0</v>
      </c>
      <c r="G188" s="131"/>
      <c r="H188" s="131"/>
      <c r="I188" s="131"/>
      <c r="J188" s="187">
        <f>ROUND((J185*0.309),0)</f>
        <v>0</v>
      </c>
    </row>
    <row r="189" spans="1:11" s="135" customFormat="1" x14ac:dyDescent="0.15">
      <c r="A189" s="151"/>
      <c r="B189" s="188" t="s">
        <v>217</v>
      </c>
      <c r="C189" s="147" t="s">
        <v>218</v>
      </c>
      <c r="D189" s="131"/>
      <c r="E189" s="131"/>
      <c r="F189" s="135">
        <f>F183+F188</f>
        <v>0</v>
      </c>
      <c r="J189" s="135">
        <f>J183+J188</f>
        <v>0</v>
      </c>
    </row>
    <row r="190" spans="1:11" x14ac:dyDescent="0.15">
      <c r="B190" s="149"/>
      <c r="C190" s="149"/>
      <c r="D190" s="149"/>
      <c r="E190" s="149"/>
    </row>
    <row r="191" spans="1:11" x14ac:dyDescent="0.15">
      <c r="A191" s="149"/>
      <c r="B191" s="148" t="s">
        <v>552</v>
      </c>
      <c r="C191" s="148" t="s">
        <v>553</v>
      </c>
      <c r="D191" s="149"/>
      <c r="E191" s="149"/>
      <c r="F191" s="149"/>
      <c r="G191" s="149"/>
      <c r="H191" s="149"/>
      <c r="I191" s="149"/>
      <c r="J191" s="149"/>
    </row>
    <row r="192" spans="1:11" x14ac:dyDescent="0.15">
      <c r="A192" s="149"/>
      <c r="B192" s="149"/>
      <c r="C192" s="148" t="s">
        <v>554</v>
      </c>
      <c r="D192" s="149"/>
      <c r="E192" s="149"/>
      <c r="F192" s="160">
        <v>0</v>
      </c>
      <c r="G192" s="149"/>
      <c r="H192" s="149"/>
      <c r="I192" s="149"/>
      <c r="J192" s="160">
        <v>0</v>
      </c>
    </row>
    <row r="193" spans="1:11" x14ac:dyDescent="0.15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</row>
    <row r="194" spans="1:11" x14ac:dyDescent="0.15">
      <c r="A194" s="149"/>
      <c r="B194" s="148" t="s">
        <v>555</v>
      </c>
      <c r="C194" s="148" t="s">
        <v>556</v>
      </c>
      <c r="D194" s="149"/>
      <c r="E194" s="149"/>
      <c r="F194" s="158" t="s">
        <v>557</v>
      </c>
      <c r="G194" s="148" t="s">
        <v>401</v>
      </c>
      <c r="H194" s="149"/>
      <c r="I194" s="149"/>
      <c r="J194" s="158" t="s">
        <v>557</v>
      </c>
      <c r="K194" s="137" t="s">
        <v>401</v>
      </c>
    </row>
    <row r="195" spans="1:11" x14ac:dyDescent="0.15">
      <c r="A195" s="149"/>
      <c r="B195" s="148" t="s">
        <v>558</v>
      </c>
      <c r="C195" s="148" t="s">
        <v>559</v>
      </c>
      <c r="D195" s="149"/>
      <c r="E195" s="149"/>
      <c r="F195" s="148" t="s">
        <v>401</v>
      </c>
      <c r="G195" s="149"/>
      <c r="H195" s="149"/>
      <c r="I195" s="149"/>
      <c r="J195" s="148" t="s">
        <v>401</v>
      </c>
    </row>
    <row r="196" spans="1:11" x14ac:dyDescent="0.15">
      <c r="A196" s="149"/>
      <c r="B196" s="149"/>
      <c r="C196" s="148" t="s">
        <v>560</v>
      </c>
      <c r="D196" s="149"/>
      <c r="E196" s="148" t="s">
        <v>401</v>
      </c>
      <c r="F196" s="189">
        <f>ROUND((F192*0.15),0)</f>
        <v>0</v>
      </c>
      <c r="G196" s="149"/>
      <c r="H196" s="149"/>
      <c r="I196" s="148" t="s">
        <v>401</v>
      </c>
      <c r="J196" s="187">
        <f>ROUND((J192*0.15),0)</f>
        <v>0</v>
      </c>
    </row>
    <row r="197" spans="1:11" x14ac:dyDescent="0.15">
      <c r="A197" s="149"/>
      <c r="B197" s="149"/>
      <c r="C197" s="148"/>
      <c r="D197" s="149"/>
      <c r="E197" s="148"/>
      <c r="F197" s="159"/>
      <c r="G197" s="149"/>
      <c r="H197" s="149"/>
      <c r="I197" s="148"/>
      <c r="J197" s="159"/>
    </row>
    <row r="198" spans="1:11" x14ac:dyDescent="0.15">
      <c r="A198" s="190"/>
      <c r="B198" s="191" t="s">
        <v>65</v>
      </c>
      <c r="C198" s="148" t="s">
        <v>66</v>
      </c>
      <c r="D198" s="149"/>
      <c r="E198" s="148"/>
      <c r="F198" s="160">
        <v>0</v>
      </c>
      <c r="G198" s="149"/>
      <c r="H198" s="149"/>
      <c r="I198" s="148"/>
      <c r="J198" s="160">
        <v>0</v>
      </c>
    </row>
    <row r="199" spans="1:11" x14ac:dyDescent="0.15">
      <c r="A199" s="190"/>
      <c r="B199" s="149"/>
      <c r="C199" s="148" t="s">
        <v>265</v>
      </c>
      <c r="D199" s="149"/>
      <c r="E199" s="149"/>
      <c r="F199" s="149"/>
      <c r="G199" s="149"/>
      <c r="H199" s="149"/>
      <c r="I199" s="149"/>
      <c r="J199" s="149"/>
    </row>
    <row r="200" spans="1:11" x14ac:dyDescent="0.15">
      <c r="A200" s="149"/>
      <c r="B200" s="148" t="s">
        <v>561</v>
      </c>
      <c r="C200" s="148" t="s">
        <v>941</v>
      </c>
      <c r="D200" s="149"/>
      <c r="E200" s="149"/>
      <c r="F200" s="160">
        <v>0</v>
      </c>
      <c r="G200" s="161"/>
      <c r="H200" s="161"/>
      <c r="I200" s="161"/>
      <c r="J200" s="160">
        <v>0</v>
      </c>
    </row>
    <row r="201" spans="1:11" x14ac:dyDescent="0.15">
      <c r="A201" s="149"/>
      <c r="B201" s="149"/>
      <c r="C201" s="147" t="s">
        <v>940</v>
      </c>
      <c r="D201" s="131"/>
      <c r="E201" s="131"/>
      <c r="F201" s="149"/>
      <c r="G201" s="149"/>
      <c r="H201" s="149"/>
      <c r="I201" s="149"/>
      <c r="J201" s="149"/>
    </row>
    <row r="202" spans="1:11" x14ac:dyDescent="0.15">
      <c r="A202" s="148"/>
      <c r="B202" s="148" t="s">
        <v>562</v>
      </c>
      <c r="C202" s="148" t="s">
        <v>563</v>
      </c>
      <c r="D202" s="149"/>
      <c r="E202" s="149"/>
      <c r="F202" s="149"/>
      <c r="G202" s="149"/>
      <c r="H202" s="149"/>
      <c r="I202" s="149"/>
      <c r="J202" s="149"/>
    </row>
    <row r="203" spans="1:11" x14ac:dyDescent="0.15">
      <c r="A203" s="149"/>
      <c r="B203" s="149"/>
      <c r="C203" s="148" t="s">
        <v>564</v>
      </c>
      <c r="D203" s="149"/>
      <c r="E203" s="149"/>
      <c r="F203" s="160">
        <v>0</v>
      </c>
      <c r="G203" s="149"/>
      <c r="H203" s="149"/>
      <c r="I203" s="149"/>
      <c r="J203" s="160">
        <v>0</v>
      </c>
    </row>
    <row r="204" spans="1:11" x14ac:dyDescent="0.15">
      <c r="A204" s="190"/>
      <c r="B204" s="191" t="s">
        <v>262</v>
      </c>
      <c r="C204" s="148" t="s">
        <v>264</v>
      </c>
      <c r="D204" s="149"/>
      <c r="E204" s="149"/>
      <c r="F204" s="190"/>
      <c r="G204" s="190"/>
      <c r="H204" s="190"/>
      <c r="I204" s="190"/>
      <c r="J204" s="190"/>
    </row>
    <row r="205" spans="1:11" x14ac:dyDescent="0.15">
      <c r="A205" s="190"/>
      <c r="B205" s="149"/>
      <c r="C205" s="148" t="s">
        <v>263</v>
      </c>
      <c r="D205" s="149"/>
      <c r="E205" s="149"/>
      <c r="F205" s="183">
        <v>0</v>
      </c>
      <c r="G205" s="149"/>
      <c r="H205" s="149"/>
      <c r="I205" s="149"/>
      <c r="J205" s="183">
        <v>0</v>
      </c>
    </row>
    <row r="206" spans="1:11" x14ac:dyDescent="0.15">
      <c r="A206" s="149"/>
      <c r="B206" s="148" t="s">
        <v>565</v>
      </c>
      <c r="C206" s="148" t="s">
        <v>566</v>
      </c>
      <c r="D206" s="149"/>
      <c r="E206" s="149"/>
      <c r="F206" s="159">
        <f>SUM(F189+F196+F198+F200+F203+F205)</f>
        <v>0</v>
      </c>
      <c r="G206" s="149"/>
      <c r="H206" s="149"/>
      <c r="I206" s="158" t="s">
        <v>428</v>
      </c>
      <c r="J206" s="159">
        <f>SUM(J189+J196+J198+J200+J203+J205)</f>
        <v>0</v>
      </c>
    </row>
    <row r="207" spans="1:11" x14ac:dyDescent="0.15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</row>
    <row r="208" spans="1:11" x14ac:dyDescent="0.15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</row>
    <row r="209" spans="1:10" x14ac:dyDescent="0.15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</row>
    <row r="210" spans="1:10" x14ac:dyDescent="0.15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</row>
    <row r="211" spans="1:10" x14ac:dyDescent="0.15">
      <c r="A211" s="190"/>
      <c r="B211" s="190"/>
      <c r="C211" s="190"/>
      <c r="D211" s="190"/>
      <c r="E211" s="190"/>
      <c r="F211" s="190"/>
      <c r="G211" s="149"/>
      <c r="H211" s="149"/>
      <c r="I211" s="149"/>
      <c r="J211" s="149"/>
    </row>
    <row r="212" spans="1:10" x14ac:dyDescent="0.15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</row>
    <row r="213" spans="1:10" x14ac:dyDescent="0.15">
      <c r="A213" s="149"/>
      <c r="B213" s="149"/>
      <c r="C213" s="159" t="str">
        <f>(C53)</f>
        <v>WYO ACCOUNTING PROCEDURES (MANUAL)</v>
      </c>
      <c r="D213" s="149"/>
      <c r="E213" s="149"/>
      <c r="F213" s="149"/>
      <c r="G213" s="149"/>
      <c r="H213" s="159"/>
      <c r="I213" s="149"/>
      <c r="J213" s="161"/>
    </row>
    <row r="214" spans="1:10" x14ac:dyDescent="0.15">
      <c r="A214" s="149"/>
      <c r="B214" s="149"/>
      <c r="C214" s="159" t="str">
        <f>(C54)</f>
        <v>PART B</v>
      </c>
      <c r="D214" s="149"/>
      <c r="E214" s="149"/>
      <c r="F214" s="149"/>
      <c r="G214" s="149"/>
      <c r="H214" s="159"/>
      <c r="I214" s="149"/>
      <c r="J214" s="161"/>
    </row>
    <row r="215" spans="1:10" x14ac:dyDescent="0.15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</row>
    <row r="216" spans="1:10" x14ac:dyDescent="0.15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</row>
    <row r="217" spans="1:10" x14ac:dyDescent="0.15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</row>
    <row r="218" spans="1:10" x14ac:dyDescent="0.15">
      <c r="A218" s="149"/>
      <c r="B218" s="149"/>
      <c r="C218" s="149"/>
      <c r="D218" s="149"/>
      <c r="E218" s="156" t="s">
        <v>567</v>
      </c>
      <c r="F218" s="149"/>
      <c r="G218" s="149"/>
      <c r="H218" s="149"/>
      <c r="I218" s="149"/>
      <c r="J218" s="149"/>
    </row>
    <row r="219" spans="1:10" x14ac:dyDescent="0.15">
      <c r="A219" s="149"/>
      <c r="B219" s="149"/>
      <c r="C219" s="149"/>
      <c r="D219" s="149"/>
      <c r="E219" s="148" t="s">
        <v>568</v>
      </c>
      <c r="F219" s="149"/>
      <c r="G219" s="149"/>
      <c r="H219" s="149"/>
      <c r="I219" s="149"/>
      <c r="J219" s="149"/>
    </row>
    <row r="220" spans="1:10" x14ac:dyDescent="0.15">
      <c r="A220" s="149"/>
      <c r="B220" s="149"/>
      <c r="C220" s="148" t="s">
        <v>569</v>
      </c>
      <c r="D220" s="149"/>
      <c r="E220" s="149"/>
      <c r="F220" s="149"/>
      <c r="G220" s="149"/>
      <c r="H220" s="149"/>
      <c r="I220" s="149"/>
      <c r="J220" s="149"/>
    </row>
    <row r="221" spans="1:10" x14ac:dyDescent="0.15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</row>
    <row r="222" spans="1:10" x14ac:dyDescent="0.15">
      <c r="A222" s="149"/>
      <c r="B222" s="149"/>
      <c r="C222" s="148" t="s">
        <v>406</v>
      </c>
      <c r="D222" s="149"/>
      <c r="E222" s="159">
        <f>(E7)</f>
        <v>0</v>
      </c>
      <c r="F222" s="149"/>
      <c r="G222" s="149"/>
      <c r="H222" s="149"/>
      <c r="I222" s="149"/>
      <c r="J222" s="149"/>
    </row>
    <row r="223" spans="1:10" x14ac:dyDescent="0.15">
      <c r="A223" s="149"/>
      <c r="B223" s="149"/>
      <c r="C223" s="148" t="s">
        <v>409</v>
      </c>
      <c r="D223" s="149"/>
      <c r="E223" s="159">
        <f>(E8)</f>
        <v>0</v>
      </c>
      <c r="F223" s="149"/>
      <c r="G223" s="149"/>
      <c r="H223" s="149"/>
      <c r="I223" s="149"/>
      <c r="J223" s="149"/>
    </row>
    <row r="224" spans="1:10" x14ac:dyDescent="0.15">
      <c r="A224" s="149"/>
      <c r="B224" s="149"/>
      <c r="C224" s="148" t="s">
        <v>412</v>
      </c>
      <c r="D224" s="149"/>
      <c r="E224" s="159">
        <f>(E9)</f>
        <v>0</v>
      </c>
      <c r="F224" s="149"/>
      <c r="G224" s="149"/>
      <c r="H224" s="149"/>
      <c r="I224" s="149"/>
      <c r="J224" s="149"/>
    </row>
    <row r="225" spans="1:10" x14ac:dyDescent="0.15">
      <c r="A225" s="149"/>
      <c r="B225" s="149"/>
      <c r="C225" s="148" t="s">
        <v>570</v>
      </c>
      <c r="D225" s="149"/>
      <c r="E225" s="149"/>
      <c r="F225" s="156" t="s">
        <v>495</v>
      </c>
      <c r="G225" s="149"/>
      <c r="H225" s="156" t="s">
        <v>496</v>
      </c>
      <c r="I225" s="149"/>
      <c r="J225" s="156" t="s">
        <v>497</v>
      </c>
    </row>
    <row r="226" spans="1:10" x14ac:dyDescent="0.15">
      <c r="A226" s="149"/>
      <c r="B226" s="148" t="s">
        <v>571</v>
      </c>
      <c r="C226" s="149"/>
      <c r="D226" s="149"/>
      <c r="E226" s="149"/>
      <c r="F226" s="148" t="s">
        <v>572</v>
      </c>
      <c r="G226" s="149"/>
      <c r="H226" s="156" t="s">
        <v>573</v>
      </c>
      <c r="I226" s="149"/>
      <c r="J226" s="156" t="s">
        <v>574</v>
      </c>
    </row>
    <row r="227" spans="1:10" x14ac:dyDescent="0.15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</row>
    <row r="228" spans="1:10" x14ac:dyDescent="0.15">
      <c r="A228" s="149"/>
      <c r="B228" s="148" t="s">
        <v>575</v>
      </c>
      <c r="C228" s="149"/>
      <c r="D228" s="149"/>
      <c r="E228" s="149"/>
      <c r="F228" s="160">
        <v>0</v>
      </c>
      <c r="G228" s="149"/>
      <c r="H228" s="192">
        <v>40</v>
      </c>
      <c r="I228" s="158" t="s">
        <v>428</v>
      </c>
      <c r="J228" s="159">
        <f t="shared" ref="J228:J262" si="0">(F228*H228)</f>
        <v>0</v>
      </c>
    </row>
    <row r="229" spans="1:10" x14ac:dyDescent="0.15">
      <c r="A229" s="149"/>
      <c r="B229" s="148" t="s">
        <v>576</v>
      </c>
      <c r="C229" s="149"/>
      <c r="D229" s="149"/>
      <c r="E229" s="149"/>
      <c r="F229" s="160">
        <v>0</v>
      </c>
      <c r="G229" s="149"/>
      <c r="H229" s="192">
        <v>70</v>
      </c>
      <c r="I229" s="149"/>
      <c r="J229" s="159">
        <f t="shared" si="0"/>
        <v>0</v>
      </c>
    </row>
    <row r="230" spans="1:10" x14ac:dyDescent="0.15">
      <c r="A230" s="149"/>
      <c r="B230" s="149"/>
      <c r="C230" s="148" t="s">
        <v>577</v>
      </c>
      <c r="D230" s="149"/>
      <c r="E230" s="149"/>
      <c r="F230" s="160">
        <v>0</v>
      </c>
      <c r="G230" s="149"/>
      <c r="H230" s="192">
        <v>70</v>
      </c>
      <c r="I230" s="149"/>
      <c r="J230" s="159">
        <f t="shared" si="0"/>
        <v>0</v>
      </c>
    </row>
    <row r="231" spans="1:10" x14ac:dyDescent="0.15">
      <c r="A231" s="149"/>
      <c r="B231" s="149"/>
      <c r="C231" s="148" t="s">
        <v>578</v>
      </c>
      <c r="D231" s="149"/>
      <c r="E231" s="149"/>
      <c r="F231" s="160">
        <v>0</v>
      </c>
      <c r="G231" s="149"/>
      <c r="H231" s="192">
        <v>90</v>
      </c>
      <c r="I231" s="149"/>
      <c r="J231" s="159">
        <f t="shared" si="0"/>
        <v>0</v>
      </c>
    </row>
    <row r="232" spans="1:10" x14ac:dyDescent="0.15">
      <c r="A232" s="149"/>
      <c r="B232" s="149"/>
      <c r="C232" s="148" t="s">
        <v>579</v>
      </c>
      <c r="D232" s="149"/>
      <c r="E232" s="149"/>
      <c r="F232" s="160">
        <v>0</v>
      </c>
      <c r="G232" s="149"/>
      <c r="H232" s="192">
        <v>110</v>
      </c>
      <c r="I232" s="149"/>
      <c r="J232" s="159">
        <f t="shared" si="0"/>
        <v>0</v>
      </c>
    </row>
    <row r="233" spans="1:10" x14ac:dyDescent="0.15">
      <c r="A233" s="149"/>
      <c r="B233" s="149"/>
      <c r="C233" s="148" t="s">
        <v>580</v>
      </c>
      <c r="D233" s="149"/>
      <c r="E233" s="149"/>
      <c r="F233" s="160">
        <v>0</v>
      </c>
      <c r="G233" s="149"/>
      <c r="H233" s="192">
        <v>130</v>
      </c>
      <c r="I233" s="149"/>
      <c r="J233" s="159">
        <f t="shared" si="0"/>
        <v>0</v>
      </c>
    </row>
    <row r="234" spans="1:10" x14ac:dyDescent="0.15">
      <c r="A234" s="149"/>
      <c r="B234" s="149"/>
      <c r="C234" s="148" t="s">
        <v>581</v>
      </c>
      <c r="D234" s="149"/>
      <c r="E234" s="149"/>
      <c r="F234" s="160">
        <v>0</v>
      </c>
      <c r="G234" s="149"/>
      <c r="H234" s="192">
        <v>150</v>
      </c>
      <c r="I234" s="149"/>
      <c r="J234" s="159">
        <f t="shared" si="0"/>
        <v>0</v>
      </c>
    </row>
    <row r="235" spans="1:10" x14ac:dyDescent="0.15">
      <c r="A235" s="149"/>
      <c r="B235" s="149"/>
      <c r="C235" s="148" t="s">
        <v>582</v>
      </c>
      <c r="D235" s="149"/>
      <c r="E235" s="149"/>
      <c r="F235" s="160">
        <v>0</v>
      </c>
      <c r="G235" s="149"/>
      <c r="H235" s="192">
        <v>180</v>
      </c>
      <c r="I235" s="149"/>
      <c r="J235" s="159">
        <f t="shared" si="0"/>
        <v>0</v>
      </c>
    </row>
    <row r="236" spans="1:10" x14ac:dyDescent="0.15">
      <c r="A236" s="149"/>
      <c r="B236" s="149"/>
      <c r="C236" s="148" t="s">
        <v>583</v>
      </c>
      <c r="D236" s="149"/>
      <c r="E236" s="149"/>
      <c r="F236" s="160">
        <v>0</v>
      </c>
      <c r="G236" s="149"/>
      <c r="H236" s="192">
        <v>200</v>
      </c>
      <c r="I236" s="149"/>
      <c r="J236" s="159">
        <f t="shared" si="0"/>
        <v>0</v>
      </c>
    </row>
    <row r="237" spans="1:10" x14ac:dyDescent="0.15">
      <c r="A237" s="149"/>
      <c r="B237" s="149"/>
      <c r="C237" s="148" t="s">
        <v>584</v>
      </c>
      <c r="D237" s="149"/>
      <c r="E237" s="149"/>
      <c r="F237" s="160">
        <v>0</v>
      </c>
      <c r="G237" s="149"/>
      <c r="H237" s="192">
        <v>220</v>
      </c>
      <c r="I237" s="149"/>
      <c r="J237" s="159">
        <f t="shared" si="0"/>
        <v>0</v>
      </c>
    </row>
    <row r="238" spans="1:10" x14ac:dyDescent="0.15">
      <c r="A238" s="149"/>
      <c r="B238" s="149"/>
      <c r="C238" s="148" t="s">
        <v>585</v>
      </c>
      <c r="D238" s="149"/>
      <c r="E238" s="149"/>
      <c r="F238" s="160">
        <v>0</v>
      </c>
      <c r="G238" s="149"/>
      <c r="H238" s="192">
        <v>240</v>
      </c>
      <c r="I238" s="149"/>
      <c r="J238" s="159">
        <f t="shared" si="0"/>
        <v>0</v>
      </c>
    </row>
    <row r="239" spans="1:10" x14ac:dyDescent="0.15">
      <c r="A239" s="149"/>
      <c r="B239" s="149"/>
      <c r="C239" s="148" t="s">
        <v>586</v>
      </c>
      <c r="D239" s="149"/>
      <c r="E239" s="149"/>
      <c r="F239" s="160">
        <v>0</v>
      </c>
      <c r="G239" s="149"/>
      <c r="H239" s="192">
        <v>260</v>
      </c>
      <c r="I239" s="149"/>
      <c r="J239" s="159">
        <f t="shared" si="0"/>
        <v>0</v>
      </c>
    </row>
    <row r="240" spans="1:10" x14ac:dyDescent="0.15">
      <c r="A240" s="149"/>
      <c r="B240" s="149"/>
      <c r="C240" s="148" t="s">
        <v>587</v>
      </c>
      <c r="D240" s="149"/>
      <c r="E240" s="149"/>
      <c r="F240" s="160">
        <v>0</v>
      </c>
      <c r="G240" s="149"/>
      <c r="H240" s="192">
        <v>280</v>
      </c>
      <c r="I240" s="149"/>
      <c r="J240" s="159">
        <f t="shared" si="0"/>
        <v>0</v>
      </c>
    </row>
    <row r="241" spans="1:10" x14ac:dyDescent="0.15">
      <c r="A241" s="149"/>
      <c r="B241" s="149"/>
      <c r="C241" s="148" t="s">
        <v>588</v>
      </c>
      <c r="D241" s="149"/>
      <c r="E241" s="149"/>
      <c r="F241" s="160">
        <v>0</v>
      </c>
      <c r="G241" s="149"/>
      <c r="H241" s="192">
        <v>300</v>
      </c>
      <c r="I241" s="149"/>
      <c r="J241" s="159">
        <f t="shared" si="0"/>
        <v>0</v>
      </c>
    </row>
    <row r="242" spans="1:10" x14ac:dyDescent="0.15">
      <c r="A242" s="149"/>
      <c r="B242" s="149"/>
      <c r="C242" s="148" t="s">
        <v>589</v>
      </c>
      <c r="D242" s="149"/>
      <c r="E242" s="149"/>
      <c r="F242" s="160">
        <v>0</v>
      </c>
      <c r="G242" s="149"/>
      <c r="H242" s="192">
        <v>320</v>
      </c>
      <c r="I242" s="149"/>
      <c r="J242" s="159">
        <f t="shared" si="0"/>
        <v>0</v>
      </c>
    </row>
    <row r="243" spans="1:10" x14ac:dyDescent="0.15">
      <c r="A243" s="149"/>
      <c r="B243" s="149"/>
      <c r="C243" s="148" t="s">
        <v>590</v>
      </c>
      <c r="D243" s="149"/>
      <c r="E243" s="149"/>
      <c r="F243" s="160">
        <v>0</v>
      </c>
      <c r="G243" s="149"/>
      <c r="H243" s="192">
        <v>350</v>
      </c>
      <c r="I243" s="149"/>
      <c r="J243" s="159">
        <f t="shared" si="0"/>
        <v>0</v>
      </c>
    </row>
    <row r="244" spans="1:10" x14ac:dyDescent="0.15">
      <c r="A244" s="149"/>
      <c r="B244" s="149"/>
      <c r="C244" s="148" t="s">
        <v>591</v>
      </c>
      <c r="D244" s="149"/>
      <c r="E244" s="149"/>
      <c r="F244" s="160">
        <v>0</v>
      </c>
      <c r="G244" s="149"/>
      <c r="H244" s="192">
        <v>370</v>
      </c>
      <c r="I244" s="149"/>
      <c r="J244" s="159">
        <f t="shared" si="0"/>
        <v>0</v>
      </c>
    </row>
    <row r="245" spans="1:10" x14ac:dyDescent="0.15">
      <c r="A245" s="149"/>
      <c r="B245" s="149"/>
      <c r="C245" s="148" t="s">
        <v>592</v>
      </c>
      <c r="D245" s="149"/>
      <c r="E245" s="149"/>
      <c r="F245" s="160">
        <v>0</v>
      </c>
      <c r="G245" s="149"/>
      <c r="H245" s="192">
        <v>380</v>
      </c>
      <c r="I245" s="149"/>
      <c r="J245" s="159">
        <f t="shared" si="0"/>
        <v>0</v>
      </c>
    </row>
    <row r="246" spans="1:10" x14ac:dyDescent="0.15">
      <c r="A246" s="149"/>
      <c r="B246" s="149"/>
      <c r="C246" s="148" t="s">
        <v>593</v>
      </c>
      <c r="D246" s="149"/>
      <c r="E246" s="149"/>
      <c r="F246" s="160">
        <v>0</v>
      </c>
      <c r="G246" s="149"/>
      <c r="H246" s="192">
        <v>400</v>
      </c>
      <c r="I246" s="149"/>
      <c r="J246" s="159">
        <f t="shared" si="0"/>
        <v>0</v>
      </c>
    </row>
    <row r="247" spans="1:10" x14ac:dyDescent="0.15">
      <c r="A247" s="149"/>
      <c r="B247" s="149"/>
      <c r="C247" s="148" t="s">
        <v>594</v>
      </c>
      <c r="D247" s="149"/>
      <c r="E247" s="149"/>
      <c r="F247" s="160">
        <v>0</v>
      </c>
      <c r="G247" s="149"/>
      <c r="H247" s="192">
        <v>420</v>
      </c>
      <c r="I247" s="149"/>
      <c r="J247" s="159">
        <f t="shared" si="0"/>
        <v>0</v>
      </c>
    </row>
    <row r="248" spans="1:10" x14ac:dyDescent="0.15">
      <c r="A248" s="149"/>
      <c r="B248" s="149"/>
      <c r="C248" s="148" t="s">
        <v>595</v>
      </c>
      <c r="D248" s="149"/>
      <c r="E248" s="149"/>
      <c r="F248" s="160">
        <v>0</v>
      </c>
      <c r="G248" s="149"/>
      <c r="H248" s="192">
        <v>460</v>
      </c>
      <c r="I248" s="149"/>
      <c r="J248" s="159">
        <f t="shared" si="0"/>
        <v>0</v>
      </c>
    </row>
    <row r="249" spans="1:10" x14ac:dyDescent="0.15">
      <c r="A249" s="149"/>
      <c r="B249" s="149"/>
      <c r="C249" s="148" t="s">
        <v>596</v>
      </c>
      <c r="D249" s="149"/>
      <c r="E249" s="149"/>
      <c r="F249" s="160">
        <v>0</v>
      </c>
      <c r="G249" s="149"/>
      <c r="H249" s="192">
        <v>490</v>
      </c>
      <c r="I249" s="149"/>
      <c r="J249" s="159">
        <f t="shared" si="0"/>
        <v>0</v>
      </c>
    </row>
    <row r="250" spans="1:10" x14ac:dyDescent="0.15">
      <c r="A250" s="149"/>
      <c r="B250" s="149"/>
      <c r="C250" s="148" t="s">
        <v>597</v>
      </c>
      <c r="D250" s="149"/>
      <c r="E250" s="149"/>
      <c r="F250" s="160">
        <v>0</v>
      </c>
      <c r="G250" s="149"/>
      <c r="H250" s="192">
        <v>520</v>
      </c>
      <c r="I250" s="149"/>
      <c r="J250" s="159">
        <f t="shared" si="0"/>
        <v>0</v>
      </c>
    </row>
    <row r="251" spans="1:10" x14ac:dyDescent="0.15">
      <c r="A251" s="149"/>
      <c r="B251" s="149"/>
      <c r="C251" s="148" t="s">
        <v>598</v>
      </c>
      <c r="D251" s="149"/>
      <c r="E251" s="149"/>
      <c r="F251" s="160">
        <v>0</v>
      </c>
      <c r="G251" s="149"/>
      <c r="H251" s="192">
        <v>550</v>
      </c>
      <c r="I251" s="149"/>
      <c r="J251" s="159">
        <f t="shared" si="0"/>
        <v>0</v>
      </c>
    </row>
    <row r="252" spans="1:10" x14ac:dyDescent="0.15">
      <c r="A252" s="149"/>
      <c r="B252" s="149"/>
      <c r="C252" s="148" t="s">
        <v>599</v>
      </c>
      <c r="D252" s="149"/>
      <c r="E252" s="149"/>
      <c r="F252" s="160">
        <v>0</v>
      </c>
      <c r="G252" s="149"/>
      <c r="H252" s="192">
        <v>580</v>
      </c>
      <c r="I252" s="149"/>
      <c r="J252" s="159">
        <f t="shared" si="0"/>
        <v>0</v>
      </c>
    </row>
    <row r="253" spans="1:10" x14ac:dyDescent="0.15">
      <c r="A253" s="149"/>
      <c r="B253" s="149"/>
      <c r="C253" s="148" t="s">
        <v>600</v>
      </c>
      <c r="D253" s="149"/>
      <c r="E253" s="149"/>
      <c r="F253" s="160">
        <v>0</v>
      </c>
      <c r="G253" s="149"/>
      <c r="H253" s="192">
        <v>610</v>
      </c>
      <c r="I253" s="149"/>
      <c r="J253" s="159">
        <f t="shared" si="0"/>
        <v>0</v>
      </c>
    </row>
    <row r="254" spans="1:10" x14ac:dyDescent="0.15">
      <c r="A254" s="149"/>
      <c r="B254" s="149"/>
      <c r="C254" s="148" t="s">
        <v>601</v>
      </c>
      <c r="D254" s="149"/>
      <c r="E254" s="149"/>
      <c r="F254" s="160">
        <v>0</v>
      </c>
      <c r="G254" s="149"/>
      <c r="H254" s="192">
        <v>640</v>
      </c>
      <c r="I254" s="149"/>
      <c r="J254" s="159">
        <f t="shared" si="0"/>
        <v>0</v>
      </c>
    </row>
    <row r="255" spans="1:10" x14ac:dyDescent="0.15">
      <c r="A255" s="149"/>
      <c r="B255" s="149"/>
      <c r="C255" s="148" t="s">
        <v>602</v>
      </c>
      <c r="D255" s="149"/>
      <c r="E255" s="149"/>
      <c r="F255" s="160">
        <v>0</v>
      </c>
      <c r="G255" s="149"/>
      <c r="H255" s="192">
        <v>670</v>
      </c>
      <c r="I255" s="149"/>
      <c r="J255" s="159">
        <f t="shared" si="0"/>
        <v>0</v>
      </c>
    </row>
    <row r="256" spans="1:10" x14ac:dyDescent="0.15">
      <c r="A256" s="149"/>
      <c r="B256" s="149"/>
      <c r="C256" s="148" t="s">
        <v>603</v>
      </c>
      <c r="D256" s="149"/>
      <c r="E256" s="149"/>
      <c r="F256" s="160">
        <v>0</v>
      </c>
      <c r="G256" s="149"/>
      <c r="H256" s="192">
        <v>800</v>
      </c>
      <c r="I256" s="149"/>
      <c r="J256" s="159">
        <f t="shared" si="0"/>
        <v>0</v>
      </c>
    </row>
    <row r="257" spans="1:10" x14ac:dyDescent="0.15">
      <c r="A257" s="149"/>
      <c r="B257" s="149"/>
      <c r="C257" s="148" t="s">
        <v>604</v>
      </c>
      <c r="D257" s="149"/>
      <c r="E257" s="149"/>
      <c r="F257" s="160">
        <v>0</v>
      </c>
      <c r="G257" s="149"/>
      <c r="H257" s="192">
        <v>950</v>
      </c>
      <c r="I257" s="149"/>
      <c r="J257" s="159">
        <f t="shared" si="0"/>
        <v>0</v>
      </c>
    </row>
    <row r="258" spans="1:10" x14ac:dyDescent="0.15">
      <c r="A258" s="149"/>
      <c r="B258" s="149"/>
      <c r="C258" s="148" t="s">
        <v>605</v>
      </c>
      <c r="D258" s="149"/>
      <c r="E258" s="149"/>
      <c r="F258" s="160">
        <v>0</v>
      </c>
      <c r="G258" s="149"/>
      <c r="H258" s="192">
        <v>1100</v>
      </c>
      <c r="I258" s="149"/>
      <c r="J258" s="159">
        <f t="shared" si="0"/>
        <v>0</v>
      </c>
    </row>
    <row r="259" spans="1:10" x14ac:dyDescent="0.15">
      <c r="A259" s="149"/>
      <c r="B259" s="149"/>
      <c r="C259" s="148" t="s">
        <v>606</v>
      </c>
      <c r="D259" s="149"/>
      <c r="E259" s="149"/>
      <c r="F259" s="160">
        <v>0</v>
      </c>
      <c r="G259" s="149"/>
      <c r="H259" s="192">
        <v>1250</v>
      </c>
      <c r="I259" s="149"/>
      <c r="J259" s="159">
        <f t="shared" si="0"/>
        <v>0</v>
      </c>
    </row>
    <row r="260" spans="1:10" x14ac:dyDescent="0.15">
      <c r="A260" s="149"/>
      <c r="B260" s="149"/>
      <c r="C260" s="148" t="s">
        <v>607</v>
      </c>
      <c r="D260" s="149"/>
      <c r="E260" s="149"/>
      <c r="F260" s="160">
        <v>0</v>
      </c>
      <c r="G260" s="149"/>
      <c r="H260" s="192">
        <v>1400</v>
      </c>
      <c r="I260" s="149"/>
      <c r="J260" s="159">
        <f t="shared" si="0"/>
        <v>0</v>
      </c>
    </row>
    <row r="261" spans="1:10" x14ac:dyDescent="0.15">
      <c r="A261" s="149"/>
      <c r="B261" s="149"/>
      <c r="C261" s="148" t="s">
        <v>608</v>
      </c>
      <c r="D261" s="149"/>
      <c r="E261" s="149"/>
      <c r="F261" s="160">
        <v>0</v>
      </c>
      <c r="G261" s="149"/>
      <c r="H261" s="192">
        <v>1550</v>
      </c>
      <c r="I261" s="149"/>
      <c r="J261" s="159">
        <f t="shared" si="0"/>
        <v>0</v>
      </c>
    </row>
    <row r="262" spans="1:10" x14ac:dyDescent="0.15">
      <c r="A262" s="149"/>
      <c r="B262" s="149"/>
      <c r="C262" s="148" t="s">
        <v>609</v>
      </c>
      <c r="D262" s="149"/>
      <c r="E262" s="149"/>
      <c r="F262" s="160">
        <v>0</v>
      </c>
      <c r="G262" s="149"/>
      <c r="H262" s="192">
        <v>1700</v>
      </c>
      <c r="I262" s="149"/>
      <c r="J262" s="159">
        <f t="shared" si="0"/>
        <v>0</v>
      </c>
    </row>
    <row r="263" spans="1:10" x14ac:dyDescent="0.15">
      <c r="A263" s="149"/>
      <c r="B263" s="149"/>
      <c r="C263" s="149"/>
      <c r="D263" s="149"/>
      <c r="E263" s="149"/>
      <c r="F263" s="149"/>
      <c r="G263" s="149"/>
      <c r="H263" s="148" t="s">
        <v>401</v>
      </c>
      <c r="I263" s="148" t="s">
        <v>401</v>
      </c>
      <c r="J263" s="149"/>
    </row>
    <row r="264" spans="1:10" x14ac:dyDescent="0.15">
      <c r="A264" s="149"/>
      <c r="B264" s="148" t="s">
        <v>610</v>
      </c>
      <c r="C264" s="149"/>
      <c r="D264" s="149"/>
      <c r="E264" s="149"/>
      <c r="F264" s="149"/>
      <c r="G264" s="149"/>
      <c r="H264" s="149"/>
      <c r="I264" s="158" t="s">
        <v>428</v>
      </c>
      <c r="J264" s="159">
        <f>SUM(J228:J262)</f>
        <v>0</v>
      </c>
    </row>
    <row r="265" spans="1:10" x14ac:dyDescent="0.15">
      <c r="A265" s="149"/>
      <c r="B265" s="149"/>
      <c r="C265" s="149"/>
      <c r="D265" s="149"/>
      <c r="E265" s="149"/>
      <c r="F265" s="149"/>
      <c r="G265" s="149"/>
      <c r="H265" s="149"/>
      <c r="I265" s="149"/>
      <c r="J265" s="149"/>
    </row>
    <row r="266" spans="1:10" x14ac:dyDescent="0.15">
      <c r="A266" s="149"/>
      <c r="B266" s="148" t="s">
        <v>611</v>
      </c>
      <c r="C266" s="149"/>
      <c r="D266" s="149"/>
      <c r="E266" s="149"/>
      <c r="F266" s="149"/>
      <c r="G266" s="149"/>
      <c r="H266" s="149"/>
      <c r="I266" s="149"/>
      <c r="J266" s="161"/>
    </row>
    <row r="267" spans="1:10" x14ac:dyDescent="0.15">
      <c r="A267" s="149"/>
      <c r="B267" s="149"/>
      <c r="C267" s="159" t="str">
        <f>(C53)</f>
        <v>WYO ACCOUNTING PROCEDURES (MANUAL)</v>
      </c>
      <c r="D267" s="149"/>
      <c r="E267" s="149"/>
      <c r="F267" s="149"/>
      <c r="G267" s="149"/>
      <c r="H267" s="159"/>
      <c r="I267" s="149"/>
      <c r="J267" s="149"/>
    </row>
    <row r="268" spans="1:10" x14ac:dyDescent="0.15">
      <c r="A268" s="149"/>
      <c r="B268" s="149"/>
      <c r="C268" s="159" t="str">
        <f>(C54)</f>
        <v>PART B</v>
      </c>
      <c r="D268" s="149"/>
      <c r="E268" s="149"/>
      <c r="F268" s="149"/>
      <c r="G268" s="149"/>
      <c r="H268" s="159"/>
      <c r="I268" s="149"/>
      <c r="J268" s="149"/>
    </row>
    <row r="269" spans="1:10" x14ac:dyDescent="0.15">
      <c r="A269" s="149"/>
      <c r="B269" s="149"/>
      <c r="C269" s="149"/>
      <c r="D269" s="149"/>
      <c r="E269" s="149"/>
      <c r="F269" s="149"/>
      <c r="G269" s="149"/>
      <c r="H269" s="149"/>
      <c r="I269" s="149"/>
      <c r="J269" s="149"/>
    </row>
    <row r="270" spans="1:10" x14ac:dyDescent="0.15">
      <c r="A270" s="149"/>
      <c r="B270" s="149"/>
      <c r="C270" s="149"/>
      <c r="D270" s="149"/>
      <c r="E270" s="156" t="s">
        <v>612</v>
      </c>
      <c r="F270" s="149"/>
      <c r="G270" s="149"/>
      <c r="H270" s="149"/>
      <c r="I270" s="149"/>
      <c r="J270" s="149"/>
    </row>
    <row r="271" spans="1:10" x14ac:dyDescent="0.15">
      <c r="A271" s="149"/>
      <c r="B271" s="149"/>
      <c r="C271" s="149"/>
      <c r="D271" s="149"/>
      <c r="E271" s="148" t="s">
        <v>613</v>
      </c>
      <c r="F271" s="149"/>
      <c r="G271" s="149"/>
      <c r="H271" s="149"/>
      <c r="I271" s="149"/>
      <c r="J271" s="149"/>
    </row>
    <row r="272" spans="1:10" x14ac:dyDescent="0.15">
      <c r="A272" s="149"/>
      <c r="B272" s="149"/>
      <c r="C272" s="193" t="s">
        <v>258</v>
      </c>
      <c r="D272" s="149"/>
      <c r="E272" s="149"/>
      <c r="F272" s="149"/>
      <c r="G272" s="149"/>
      <c r="H272" s="149"/>
      <c r="I272" s="149"/>
      <c r="J272" s="149"/>
    </row>
    <row r="273" spans="1:10" x14ac:dyDescent="0.15">
      <c r="A273" s="149"/>
      <c r="B273" s="149"/>
      <c r="C273" s="149"/>
      <c r="D273" s="149"/>
      <c r="E273" s="149"/>
      <c r="F273" s="149"/>
      <c r="G273" s="149"/>
      <c r="H273" s="149"/>
      <c r="I273" s="149"/>
      <c r="J273" s="149"/>
    </row>
    <row r="274" spans="1:10" x14ac:dyDescent="0.15">
      <c r="A274" s="149"/>
      <c r="B274" s="149"/>
      <c r="C274" s="148" t="s">
        <v>406</v>
      </c>
      <c r="D274" s="149"/>
      <c r="E274" s="159">
        <f>(E7)</f>
        <v>0</v>
      </c>
      <c r="F274" s="149"/>
      <c r="G274" s="149"/>
      <c r="H274" s="149"/>
      <c r="I274" s="149"/>
      <c r="J274" s="149"/>
    </row>
    <row r="275" spans="1:10" x14ac:dyDescent="0.15">
      <c r="A275" s="149"/>
      <c r="B275" s="149"/>
      <c r="C275" s="148" t="s">
        <v>409</v>
      </c>
      <c r="D275" s="149"/>
      <c r="E275" s="159">
        <f>(E8)</f>
        <v>0</v>
      </c>
      <c r="F275" s="149"/>
      <c r="G275" s="149"/>
      <c r="H275" s="149"/>
      <c r="I275" s="149"/>
      <c r="J275" s="149"/>
    </row>
    <row r="276" spans="1:10" x14ac:dyDescent="0.15">
      <c r="A276" s="149"/>
      <c r="B276" s="149"/>
      <c r="C276" s="148" t="s">
        <v>412</v>
      </c>
      <c r="D276" s="149"/>
      <c r="E276" s="159">
        <f>(E9)</f>
        <v>0</v>
      </c>
      <c r="F276" s="149"/>
      <c r="G276" s="149"/>
      <c r="H276" s="149"/>
      <c r="I276" s="149"/>
      <c r="J276" s="149"/>
    </row>
    <row r="277" spans="1:10" x14ac:dyDescent="0.15">
      <c r="A277" s="149"/>
      <c r="B277" s="149"/>
      <c r="C277" s="149"/>
      <c r="D277" s="149"/>
      <c r="E277" s="149"/>
      <c r="F277" s="149"/>
      <c r="G277" s="149"/>
      <c r="H277" s="149"/>
      <c r="I277" s="149"/>
      <c r="J277" s="149"/>
    </row>
    <row r="278" spans="1:10" x14ac:dyDescent="0.15">
      <c r="A278" s="149"/>
      <c r="B278" s="149"/>
      <c r="C278" s="148" t="s">
        <v>570</v>
      </c>
      <c r="D278" s="149"/>
      <c r="E278" s="149"/>
      <c r="F278" s="156" t="s">
        <v>495</v>
      </c>
      <c r="G278" s="149"/>
      <c r="H278" s="156" t="s">
        <v>496</v>
      </c>
      <c r="I278" s="149"/>
      <c r="J278" s="156" t="s">
        <v>497</v>
      </c>
    </row>
    <row r="279" spans="1:10" x14ac:dyDescent="0.15">
      <c r="A279" s="149"/>
      <c r="B279" s="148" t="s">
        <v>571</v>
      </c>
      <c r="C279" s="149"/>
      <c r="D279" s="149"/>
      <c r="E279" s="149"/>
      <c r="F279" s="148" t="s">
        <v>572</v>
      </c>
      <c r="G279" s="149"/>
      <c r="H279" s="156" t="s">
        <v>573</v>
      </c>
      <c r="I279" s="149"/>
      <c r="J279" s="156" t="s">
        <v>574</v>
      </c>
    </row>
    <row r="280" spans="1:10" x14ac:dyDescent="0.15">
      <c r="A280" s="149"/>
      <c r="B280" s="149"/>
      <c r="C280" s="149"/>
      <c r="D280" s="149"/>
      <c r="E280" s="149"/>
      <c r="F280" s="149"/>
      <c r="G280" s="149"/>
      <c r="H280" s="149"/>
      <c r="I280" s="149"/>
      <c r="J280" s="149"/>
    </row>
    <row r="281" spans="1:10" x14ac:dyDescent="0.15">
      <c r="A281" s="149"/>
      <c r="B281" s="148" t="s">
        <v>575</v>
      </c>
      <c r="C281" s="149"/>
      <c r="D281" s="149"/>
      <c r="E281" s="149"/>
      <c r="F281" s="160">
        <v>0</v>
      </c>
      <c r="G281" s="149"/>
      <c r="H281" s="192">
        <v>40</v>
      </c>
      <c r="I281" s="158" t="s">
        <v>428</v>
      </c>
      <c r="J281" s="159">
        <f>(F281*H281)</f>
        <v>0</v>
      </c>
    </row>
    <row r="282" spans="1:10" x14ac:dyDescent="0.15">
      <c r="A282" s="149"/>
      <c r="B282" s="148" t="s">
        <v>576</v>
      </c>
      <c r="C282" s="149"/>
      <c r="D282" s="149"/>
      <c r="E282" s="149"/>
      <c r="F282" s="160">
        <v>0</v>
      </c>
      <c r="G282" s="149"/>
      <c r="H282" s="192">
        <v>125</v>
      </c>
      <c r="I282" s="149"/>
      <c r="J282" s="159">
        <f>(F282*H282)</f>
        <v>0</v>
      </c>
    </row>
    <row r="283" spans="1:10" x14ac:dyDescent="0.15">
      <c r="A283" s="149"/>
      <c r="B283" s="148" t="s">
        <v>614</v>
      </c>
      <c r="C283" s="149"/>
      <c r="D283" s="149"/>
      <c r="E283" s="149"/>
      <c r="F283" s="160">
        <v>0</v>
      </c>
      <c r="G283" s="149"/>
      <c r="H283" s="192">
        <v>800</v>
      </c>
      <c r="I283" s="149"/>
      <c r="J283" s="159">
        <f>(F283*H283)</f>
        <v>0</v>
      </c>
    </row>
    <row r="284" spans="1:10" x14ac:dyDescent="0.15">
      <c r="A284" s="149"/>
      <c r="B284" s="149"/>
      <c r="C284" s="149"/>
      <c r="D284" s="149"/>
      <c r="E284" s="149"/>
      <c r="F284" s="161"/>
      <c r="G284" s="149"/>
      <c r="H284" s="192"/>
      <c r="I284" s="149"/>
      <c r="J284" s="149"/>
    </row>
    <row r="285" spans="1:10" x14ac:dyDescent="0.15">
      <c r="A285" s="149"/>
      <c r="B285" s="148" t="s">
        <v>428</v>
      </c>
      <c r="C285" s="148" t="s">
        <v>615</v>
      </c>
      <c r="D285" s="149"/>
      <c r="E285" s="149"/>
      <c r="F285" s="160">
        <v>0</v>
      </c>
      <c r="G285" s="149"/>
      <c r="H285" s="192">
        <v>150</v>
      </c>
      <c r="I285" s="149"/>
      <c r="J285" s="159">
        <f>(F285*H285)</f>
        <v>0</v>
      </c>
    </row>
    <row r="286" spans="1:10" x14ac:dyDescent="0.15">
      <c r="A286" s="149"/>
      <c r="B286" s="149"/>
      <c r="C286" s="149"/>
      <c r="D286" s="149"/>
      <c r="E286" s="149"/>
      <c r="F286" s="194"/>
      <c r="G286" s="149"/>
      <c r="H286" s="192"/>
      <c r="I286" s="149"/>
      <c r="J286" s="149"/>
    </row>
    <row r="287" spans="1:10" x14ac:dyDescent="0.15">
      <c r="A287" s="149"/>
      <c r="B287" s="149"/>
      <c r="C287" s="148" t="s">
        <v>616</v>
      </c>
      <c r="D287" s="149"/>
      <c r="E287" s="149"/>
      <c r="F287" s="160">
        <v>0</v>
      </c>
      <c r="G287" s="149"/>
      <c r="H287" s="192">
        <v>175</v>
      </c>
      <c r="I287" s="149"/>
      <c r="J287" s="159">
        <f>(F287*H287)</f>
        <v>0</v>
      </c>
    </row>
    <row r="288" spans="1:10" x14ac:dyDescent="0.15">
      <c r="A288" s="149"/>
      <c r="B288" s="149"/>
      <c r="C288" s="149"/>
      <c r="D288" s="149"/>
      <c r="E288" s="149"/>
      <c r="F288" s="161"/>
      <c r="G288" s="149"/>
      <c r="H288" s="192"/>
      <c r="I288" s="149"/>
      <c r="J288" s="149"/>
    </row>
    <row r="289" spans="1:10" x14ac:dyDescent="0.15">
      <c r="A289" s="149"/>
      <c r="B289" s="149"/>
      <c r="C289" s="148" t="s">
        <v>617</v>
      </c>
      <c r="D289" s="149"/>
      <c r="E289" s="149"/>
      <c r="F289" s="160">
        <v>0</v>
      </c>
      <c r="G289" s="149"/>
      <c r="H289" s="192">
        <v>225</v>
      </c>
      <c r="I289" s="149"/>
      <c r="J289" s="159">
        <f>(F289*H289)</f>
        <v>0</v>
      </c>
    </row>
    <row r="290" spans="1:10" x14ac:dyDescent="0.15">
      <c r="A290" s="149"/>
      <c r="B290" s="149"/>
      <c r="C290" s="149"/>
      <c r="D290" s="149"/>
      <c r="E290" s="149"/>
      <c r="F290" s="161"/>
      <c r="G290" s="149"/>
      <c r="H290" s="192"/>
      <c r="I290" s="149"/>
      <c r="J290" s="149"/>
    </row>
    <row r="291" spans="1:10" x14ac:dyDescent="0.15">
      <c r="A291" s="149"/>
      <c r="B291" s="149"/>
      <c r="C291" s="148" t="s">
        <v>618</v>
      </c>
      <c r="D291" s="149"/>
      <c r="E291" s="149"/>
      <c r="F291" s="160">
        <v>0</v>
      </c>
      <c r="G291" s="149"/>
      <c r="H291" s="192">
        <v>275</v>
      </c>
      <c r="I291" s="149"/>
      <c r="J291" s="159">
        <f>(F291*H291)</f>
        <v>0</v>
      </c>
    </row>
    <row r="292" spans="1:10" x14ac:dyDescent="0.15">
      <c r="A292" s="149"/>
      <c r="B292" s="149"/>
      <c r="C292" s="149"/>
      <c r="D292" s="149"/>
      <c r="E292" s="149"/>
      <c r="F292" s="161"/>
      <c r="G292" s="149"/>
      <c r="H292" s="192"/>
      <c r="I292" s="149"/>
      <c r="J292" s="149"/>
    </row>
    <row r="293" spans="1:10" x14ac:dyDescent="0.15">
      <c r="A293" s="149"/>
      <c r="B293" s="149"/>
      <c r="C293" s="148" t="s">
        <v>619</v>
      </c>
      <c r="D293" s="149"/>
      <c r="E293" s="149"/>
      <c r="F293" s="160">
        <v>0</v>
      </c>
      <c r="G293" s="149"/>
      <c r="H293" s="192">
        <v>350</v>
      </c>
      <c r="I293" s="149"/>
      <c r="J293" s="159">
        <f>(F293*H293)</f>
        <v>0</v>
      </c>
    </row>
    <row r="294" spans="1:10" x14ac:dyDescent="0.15">
      <c r="A294" s="149"/>
      <c r="B294" s="149"/>
      <c r="C294" s="149"/>
      <c r="D294" s="149"/>
      <c r="E294" s="149"/>
      <c r="F294" s="161"/>
      <c r="G294" s="149"/>
      <c r="H294" s="192"/>
      <c r="I294" s="149"/>
      <c r="J294" s="149"/>
    </row>
    <row r="295" spans="1:10" x14ac:dyDescent="0.15">
      <c r="A295" s="149"/>
      <c r="B295" s="149"/>
      <c r="C295" s="148" t="s">
        <v>620</v>
      </c>
      <c r="D295" s="149"/>
      <c r="E295" s="161"/>
      <c r="F295" s="160">
        <v>0</v>
      </c>
      <c r="G295" s="149"/>
      <c r="H295" s="192">
        <v>425</v>
      </c>
      <c r="I295" s="149"/>
      <c r="J295" s="159">
        <f>(F295*H295)</f>
        <v>0</v>
      </c>
    </row>
    <row r="296" spans="1:10" x14ac:dyDescent="0.15">
      <c r="A296" s="149"/>
      <c r="B296" s="149"/>
      <c r="C296" s="149"/>
      <c r="D296" s="149"/>
      <c r="E296" s="149"/>
      <c r="F296" s="161"/>
      <c r="G296" s="149"/>
      <c r="H296" s="192"/>
      <c r="I296" s="149"/>
      <c r="J296" s="149"/>
    </row>
    <row r="297" spans="1:10" x14ac:dyDescent="0.15">
      <c r="A297" s="149"/>
      <c r="B297" s="149"/>
      <c r="C297" s="148" t="s">
        <v>621</v>
      </c>
      <c r="D297" s="149"/>
      <c r="E297" s="149"/>
      <c r="F297" s="160">
        <v>0</v>
      </c>
      <c r="G297" s="149"/>
      <c r="H297" s="192">
        <v>500</v>
      </c>
      <c r="I297" s="149"/>
      <c r="J297" s="159">
        <f>(F297*H297)</f>
        <v>0</v>
      </c>
    </row>
    <row r="298" spans="1:10" x14ac:dyDescent="0.15">
      <c r="A298" s="149"/>
      <c r="B298" s="149"/>
      <c r="C298" s="149"/>
      <c r="D298" s="149"/>
      <c r="E298" s="149"/>
      <c r="F298" s="161"/>
      <c r="G298" s="149"/>
      <c r="H298" s="192"/>
      <c r="I298" s="149"/>
      <c r="J298" s="149"/>
    </row>
    <row r="299" spans="1:10" x14ac:dyDescent="0.15">
      <c r="A299" s="149"/>
      <c r="B299" s="149"/>
      <c r="C299" s="148" t="s">
        <v>595</v>
      </c>
      <c r="D299" s="149"/>
      <c r="E299" s="149"/>
      <c r="F299" s="160">
        <v>0</v>
      </c>
      <c r="G299" s="149"/>
      <c r="H299" s="192">
        <v>550</v>
      </c>
      <c r="I299" s="149"/>
      <c r="J299" s="159">
        <f>(F299*H299)</f>
        <v>0</v>
      </c>
    </row>
    <row r="300" spans="1:10" x14ac:dyDescent="0.15">
      <c r="A300" s="149"/>
      <c r="B300" s="149"/>
      <c r="C300" s="149"/>
      <c r="D300" s="149"/>
      <c r="E300" s="149"/>
      <c r="F300" s="161"/>
      <c r="G300" s="149"/>
      <c r="H300" s="192"/>
      <c r="I300" s="149"/>
      <c r="J300" s="149"/>
    </row>
    <row r="301" spans="1:10" x14ac:dyDescent="0.15">
      <c r="A301" s="149"/>
      <c r="B301" s="149"/>
      <c r="C301" s="148" t="s">
        <v>622</v>
      </c>
      <c r="D301" s="149"/>
      <c r="E301" s="149"/>
      <c r="F301" s="160">
        <v>0</v>
      </c>
      <c r="G301" s="149"/>
      <c r="H301" s="192">
        <v>600</v>
      </c>
      <c r="I301" s="149"/>
      <c r="J301" s="159">
        <f>(F301*H301)</f>
        <v>0</v>
      </c>
    </row>
    <row r="302" spans="1:10" x14ac:dyDescent="0.15">
      <c r="A302" s="149"/>
      <c r="B302" s="149"/>
      <c r="C302" s="149"/>
      <c r="D302" s="149"/>
      <c r="E302" s="149"/>
      <c r="F302" s="161"/>
      <c r="G302" s="149"/>
      <c r="H302" s="192"/>
      <c r="I302" s="149"/>
      <c r="J302" s="149"/>
    </row>
    <row r="303" spans="1:10" x14ac:dyDescent="0.15">
      <c r="A303" s="149"/>
      <c r="B303" s="149"/>
      <c r="C303" s="148" t="s">
        <v>623</v>
      </c>
      <c r="D303" s="149"/>
      <c r="E303" s="149"/>
      <c r="F303" s="160">
        <v>0</v>
      </c>
      <c r="G303" s="149"/>
      <c r="H303" s="192">
        <v>675</v>
      </c>
      <c r="I303" s="149"/>
      <c r="J303" s="159">
        <f>(F303*H303)</f>
        <v>0</v>
      </c>
    </row>
    <row r="304" spans="1:10" x14ac:dyDescent="0.15">
      <c r="A304" s="149"/>
      <c r="B304" s="149"/>
      <c r="C304" s="149"/>
      <c r="D304" s="149"/>
      <c r="E304" s="149"/>
      <c r="F304" s="161"/>
      <c r="G304" s="149"/>
      <c r="H304" s="192"/>
      <c r="I304" s="149"/>
      <c r="J304" s="149"/>
    </row>
    <row r="305" spans="1:10" x14ac:dyDescent="0.15">
      <c r="A305" s="149"/>
      <c r="B305" s="149"/>
      <c r="C305" s="148" t="s">
        <v>624</v>
      </c>
      <c r="D305" s="149"/>
      <c r="E305" s="149"/>
      <c r="F305" s="160">
        <v>0</v>
      </c>
      <c r="G305" s="149"/>
      <c r="H305" s="192">
        <v>750</v>
      </c>
      <c r="I305" s="149"/>
      <c r="J305" s="159">
        <f>(F305*H305)</f>
        <v>0</v>
      </c>
    </row>
    <row r="306" spans="1:10" x14ac:dyDescent="0.15">
      <c r="A306" s="149"/>
      <c r="B306" s="149"/>
      <c r="C306" s="149"/>
      <c r="D306" s="149"/>
      <c r="E306" s="149"/>
      <c r="F306" s="161"/>
      <c r="G306" s="149"/>
      <c r="H306" s="192"/>
      <c r="I306" s="149"/>
      <c r="J306" s="149"/>
    </row>
    <row r="307" spans="1:10" x14ac:dyDescent="0.15">
      <c r="A307" s="149"/>
      <c r="B307" s="149"/>
      <c r="C307" s="148" t="s">
        <v>625</v>
      </c>
      <c r="D307" s="149"/>
      <c r="E307" s="149"/>
      <c r="F307" s="160">
        <v>0</v>
      </c>
      <c r="G307" s="149"/>
      <c r="H307" s="192">
        <v>1000</v>
      </c>
      <c r="I307" s="149"/>
      <c r="J307" s="159">
        <f>(F307*H307)</f>
        <v>0</v>
      </c>
    </row>
    <row r="308" spans="1:10" x14ac:dyDescent="0.15">
      <c r="A308" s="149"/>
      <c r="B308" s="149"/>
      <c r="C308" s="149"/>
      <c r="D308" s="149"/>
      <c r="E308" s="149"/>
      <c r="F308" s="161"/>
      <c r="G308" s="149"/>
      <c r="H308" s="192"/>
      <c r="I308" s="149"/>
      <c r="J308" s="149"/>
    </row>
    <row r="309" spans="1:10" x14ac:dyDescent="0.15">
      <c r="A309" s="149"/>
      <c r="B309" s="149"/>
      <c r="C309" s="148" t="s">
        <v>626</v>
      </c>
      <c r="D309" s="149"/>
      <c r="E309" s="149"/>
      <c r="F309" s="160">
        <v>0</v>
      </c>
      <c r="G309" s="149"/>
      <c r="H309" s="192">
        <v>1300</v>
      </c>
      <c r="I309" s="149"/>
      <c r="J309" s="159">
        <f>(F309*H309)</f>
        <v>0</v>
      </c>
    </row>
    <row r="310" spans="1:10" x14ac:dyDescent="0.15">
      <c r="A310" s="149"/>
      <c r="B310" s="149"/>
      <c r="C310" s="149"/>
      <c r="D310" s="149"/>
      <c r="E310" s="149"/>
      <c r="F310" s="161"/>
      <c r="G310" s="149"/>
      <c r="H310" s="192"/>
      <c r="I310" s="149"/>
      <c r="J310" s="149"/>
    </row>
    <row r="311" spans="1:10" x14ac:dyDescent="0.15">
      <c r="A311" s="149"/>
      <c r="B311" s="149"/>
      <c r="C311" s="148" t="s">
        <v>627</v>
      </c>
      <c r="D311" s="149"/>
      <c r="E311" s="149"/>
      <c r="F311" s="160">
        <v>0</v>
      </c>
      <c r="G311" s="149"/>
      <c r="H311" s="192">
        <v>1600</v>
      </c>
      <c r="I311" s="149"/>
      <c r="J311" s="159">
        <f>(F311*H311)</f>
        <v>0</v>
      </c>
    </row>
    <row r="312" spans="1:10" x14ac:dyDescent="0.15">
      <c r="A312" s="149"/>
      <c r="B312" s="149"/>
      <c r="C312" s="149"/>
      <c r="D312" s="149"/>
      <c r="E312" s="149"/>
      <c r="F312" s="161"/>
      <c r="G312" s="149"/>
      <c r="H312" s="192"/>
      <c r="I312" s="149"/>
      <c r="J312" s="149"/>
    </row>
    <row r="313" spans="1:10" x14ac:dyDescent="0.15">
      <c r="A313" s="149"/>
      <c r="B313" s="149"/>
      <c r="C313" s="148" t="s">
        <v>609</v>
      </c>
      <c r="D313" s="149"/>
      <c r="E313" s="149"/>
      <c r="F313" s="160">
        <v>0</v>
      </c>
      <c r="G313" s="149"/>
      <c r="H313" s="192">
        <v>2000</v>
      </c>
      <c r="I313" s="149"/>
      <c r="J313" s="159">
        <f>(F313*H313)</f>
        <v>0</v>
      </c>
    </row>
    <row r="314" spans="1:10" x14ac:dyDescent="0.15">
      <c r="A314" s="149"/>
      <c r="B314" s="149"/>
      <c r="C314" s="149"/>
      <c r="D314" s="149"/>
      <c r="E314" s="149"/>
      <c r="F314" s="195"/>
      <c r="G314" s="149"/>
      <c r="H314" s="149"/>
      <c r="I314" s="149"/>
      <c r="J314" s="149"/>
    </row>
    <row r="315" spans="1:10" x14ac:dyDescent="0.15">
      <c r="A315" s="149"/>
      <c r="B315" s="149"/>
      <c r="C315" s="148" t="s">
        <v>628</v>
      </c>
      <c r="D315" s="149"/>
      <c r="E315" s="149"/>
      <c r="F315" s="149"/>
      <c r="G315" s="149"/>
      <c r="H315" s="149"/>
      <c r="I315" s="149"/>
      <c r="J315" s="160">
        <v>0</v>
      </c>
    </row>
    <row r="316" spans="1:10" x14ac:dyDescent="0.15">
      <c r="A316" s="149"/>
      <c r="B316" s="149"/>
      <c r="C316" s="149"/>
      <c r="D316" s="149"/>
      <c r="E316" s="149"/>
      <c r="F316" s="149"/>
      <c r="G316" s="149"/>
      <c r="H316" s="149"/>
      <c r="I316" s="149"/>
      <c r="J316" s="149"/>
    </row>
    <row r="317" spans="1:10" x14ac:dyDescent="0.15">
      <c r="A317" s="149"/>
      <c r="B317" s="148" t="s">
        <v>629</v>
      </c>
      <c r="C317" s="149"/>
      <c r="D317" s="149"/>
      <c r="E317" s="149"/>
      <c r="F317" s="149"/>
      <c r="G317" s="149"/>
      <c r="H317" s="149"/>
      <c r="I317" s="158" t="s">
        <v>428</v>
      </c>
      <c r="J317" s="159">
        <f>SUM(J281:J315)</f>
        <v>0</v>
      </c>
    </row>
    <row r="318" spans="1:10" x14ac:dyDescent="0.15">
      <c r="A318" s="149"/>
      <c r="B318" s="149"/>
      <c r="C318" s="149"/>
      <c r="D318" s="149"/>
      <c r="E318" s="149"/>
      <c r="F318" s="149"/>
      <c r="G318" s="149"/>
      <c r="H318" s="149"/>
      <c r="I318" s="149"/>
      <c r="J318" s="149"/>
    </row>
    <row r="319" spans="1:10" x14ac:dyDescent="0.15">
      <c r="A319" s="149"/>
      <c r="B319" s="148" t="s">
        <v>611</v>
      </c>
      <c r="C319" s="149"/>
      <c r="D319" s="149"/>
      <c r="E319" s="149"/>
      <c r="F319" s="149"/>
      <c r="G319" s="149"/>
      <c r="H319" s="149"/>
      <c r="I319" s="149"/>
      <c r="J319" s="149"/>
    </row>
    <row r="320" spans="1:10" x14ac:dyDescent="0.15">
      <c r="A320" s="149"/>
      <c r="B320" s="149"/>
      <c r="C320" s="149"/>
      <c r="D320" s="149"/>
      <c r="E320" s="149"/>
      <c r="F320" s="149"/>
      <c r="G320" s="149"/>
      <c r="H320" s="149"/>
      <c r="I320" s="149"/>
      <c r="J320" s="149"/>
    </row>
    <row r="321" spans="1:10" x14ac:dyDescent="0.15">
      <c r="A321" s="149"/>
      <c r="B321" s="149"/>
      <c r="C321" s="149"/>
      <c r="D321" s="149"/>
      <c r="E321" s="149"/>
      <c r="F321" s="149"/>
      <c r="G321" s="149"/>
      <c r="H321" s="149"/>
      <c r="I321" s="149"/>
      <c r="J321" s="161"/>
    </row>
    <row r="322" spans="1:10" x14ac:dyDescent="0.15">
      <c r="A322" s="149"/>
      <c r="B322" s="149"/>
      <c r="C322" s="149"/>
      <c r="D322" s="149"/>
      <c r="E322" s="149"/>
      <c r="F322" s="149"/>
      <c r="G322" s="149"/>
      <c r="H322" s="149"/>
      <c r="I322" s="149"/>
      <c r="J322" s="149"/>
    </row>
    <row r="323" spans="1:10" x14ac:dyDescent="0.15">
      <c r="A323" s="149"/>
      <c r="B323" s="149"/>
      <c r="C323" s="149"/>
      <c r="D323" s="149"/>
      <c r="E323" s="156" t="s">
        <v>630</v>
      </c>
      <c r="F323" s="149"/>
      <c r="G323" s="149"/>
      <c r="H323" s="149"/>
      <c r="I323" s="149"/>
      <c r="J323" s="149"/>
    </row>
    <row r="324" spans="1:10" x14ac:dyDescent="0.15">
      <c r="A324" s="149"/>
      <c r="B324" s="149"/>
      <c r="C324" s="149"/>
      <c r="D324" s="149"/>
      <c r="E324" s="148" t="s">
        <v>613</v>
      </c>
      <c r="F324" s="149"/>
      <c r="G324" s="149"/>
      <c r="H324" s="149"/>
      <c r="I324" s="149"/>
      <c r="J324" s="149"/>
    </row>
    <row r="325" spans="1:10" x14ac:dyDescent="0.15">
      <c r="A325" s="149"/>
      <c r="B325" s="149"/>
      <c r="C325" s="193" t="s">
        <v>259</v>
      </c>
      <c r="D325" s="149"/>
      <c r="E325" s="149"/>
      <c r="F325" s="149"/>
      <c r="G325" s="149"/>
      <c r="H325" s="149"/>
      <c r="I325" s="149"/>
      <c r="J325" s="149"/>
    </row>
    <row r="326" spans="1:10" x14ac:dyDescent="0.15">
      <c r="A326" s="149"/>
      <c r="B326" s="149"/>
      <c r="C326" s="149"/>
      <c r="D326" s="149"/>
      <c r="E326" s="149"/>
      <c r="F326" s="149"/>
      <c r="G326" s="149"/>
      <c r="H326" s="149"/>
      <c r="I326" s="149"/>
      <c r="J326" s="149"/>
    </row>
    <row r="327" spans="1:10" x14ac:dyDescent="0.15">
      <c r="A327" s="149"/>
      <c r="B327" s="149"/>
      <c r="C327" s="148" t="s">
        <v>406</v>
      </c>
      <c r="D327" s="149"/>
      <c r="E327" s="159">
        <f>(E61)</f>
        <v>0</v>
      </c>
      <c r="F327" s="149"/>
      <c r="G327" s="149"/>
      <c r="H327" s="149"/>
      <c r="I327" s="149"/>
      <c r="J327" s="149"/>
    </row>
    <row r="328" spans="1:10" x14ac:dyDescent="0.15">
      <c r="A328" s="149"/>
      <c r="B328" s="149"/>
      <c r="C328" s="148" t="s">
        <v>409</v>
      </c>
      <c r="D328" s="149"/>
      <c r="E328" s="159">
        <f>(E8)</f>
        <v>0</v>
      </c>
      <c r="F328" s="149"/>
      <c r="G328" s="149"/>
      <c r="H328" s="149"/>
      <c r="I328" s="149"/>
      <c r="J328" s="149"/>
    </row>
    <row r="329" spans="1:10" x14ac:dyDescent="0.15">
      <c r="A329" s="149"/>
      <c r="B329" s="149"/>
      <c r="C329" s="148" t="s">
        <v>412</v>
      </c>
      <c r="D329" s="149"/>
      <c r="E329" s="159">
        <f>(E63)</f>
        <v>0</v>
      </c>
      <c r="F329" s="149"/>
      <c r="G329" s="149"/>
      <c r="H329" s="149"/>
      <c r="I329" s="149"/>
      <c r="J329" s="149"/>
    </row>
    <row r="330" spans="1:10" x14ac:dyDescent="0.15">
      <c r="A330" s="149"/>
      <c r="B330" s="149"/>
      <c r="C330" s="149"/>
      <c r="D330" s="149"/>
      <c r="E330" s="149"/>
      <c r="F330" s="149"/>
      <c r="G330" s="149"/>
      <c r="H330" s="149"/>
      <c r="I330" s="149"/>
      <c r="J330" s="149"/>
    </row>
    <row r="331" spans="1:10" x14ac:dyDescent="0.15">
      <c r="A331" s="149"/>
      <c r="B331" s="149"/>
      <c r="C331" s="148" t="s">
        <v>570</v>
      </c>
      <c r="D331" s="149"/>
      <c r="E331" s="149"/>
      <c r="F331" s="156" t="s">
        <v>495</v>
      </c>
      <c r="G331" s="149"/>
      <c r="H331" s="156" t="s">
        <v>496</v>
      </c>
      <c r="I331" s="149"/>
      <c r="J331" s="156" t="s">
        <v>497</v>
      </c>
    </row>
    <row r="332" spans="1:10" x14ac:dyDescent="0.15">
      <c r="A332" s="149"/>
      <c r="B332" s="148" t="s">
        <v>571</v>
      </c>
      <c r="C332" s="149"/>
      <c r="D332" s="149"/>
      <c r="E332" s="149"/>
      <c r="F332" s="156" t="s">
        <v>631</v>
      </c>
      <c r="G332" s="149"/>
      <c r="H332" s="156" t="s">
        <v>573</v>
      </c>
      <c r="I332" s="149"/>
      <c r="J332" s="156" t="s">
        <v>632</v>
      </c>
    </row>
    <row r="333" spans="1:10" x14ac:dyDescent="0.15">
      <c r="A333" s="149"/>
      <c r="B333" s="149"/>
      <c r="C333" s="149"/>
      <c r="D333" s="149"/>
      <c r="E333" s="149"/>
      <c r="F333" s="149"/>
      <c r="G333" s="149"/>
      <c r="H333" s="149"/>
      <c r="I333" s="149"/>
      <c r="J333" s="149"/>
    </row>
    <row r="334" spans="1:10" x14ac:dyDescent="0.15">
      <c r="A334" s="149"/>
      <c r="B334" s="148" t="s">
        <v>575</v>
      </c>
      <c r="C334" s="149"/>
      <c r="D334" s="149"/>
      <c r="E334" s="149"/>
      <c r="F334" s="160">
        <v>0</v>
      </c>
      <c r="G334" s="149"/>
      <c r="H334" s="192">
        <v>40</v>
      </c>
      <c r="I334" s="158" t="s">
        <v>428</v>
      </c>
      <c r="J334" s="159">
        <f>(F334*H334)</f>
        <v>0</v>
      </c>
    </row>
    <row r="335" spans="1:10" x14ac:dyDescent="0.15">
      <c r="A335" s="149"/>
      <c r="B335" s="148" t="s">
        <v>576</v>
      </c>
      <c r="C335" s="149"/>
      <c r="D335" s="149"/>
      <c r="E335" s="149"/>
      <c r="F335" s="160">
        <v>0</v>
      </c>
      <c r="G335" s="149"/>
      <c r="H335" s="192">
        <v>125</v>
      </c>
      <c r="I335" s="149"/>
      <c r="J335" s="159">
        <f>(F335*H335)</f>
        <v>0</v>
      </c>
    </row>
    <row r="336" spans="1:10" x14ac:dyDescent="0.15">
      <c r="A336" s="149"/>
      <c r="B336" s="149"/>
      <c r="C336" s="149"/>
      <c r="D336" s="149"/>
      <c r="E336" s="149"/>
      <c r="F336" s="161"/>
      <c r="G336" s="149"/>
      <c r="H336" s="192"/>
      <c r="I336" s="149"/>
      <c r="J336" s="149"/>
    </row>
    <row r="337" spans="1:10" x14ac:dyDescent="0.15">
      <c r="A337" s="149"/>
      <c r="B337" s="148" t="s">
        <v>428</v>
      </c>
      <c r="C337" s="148" t="s">
        <v>615</v>
      </c>
      <c r="D337" s="149"/>
      <c r="E337" s="149"/>
      <c r="F337" s="160">
        <v>0</v>
      </c>
      <c r="G337" s="149"/>
      <c r="H337" s="192">
        <v>150</v>
      </c>
      <c r="I337" s="149"/>
      <c r="J337" s="159">
        <f>(F337*H337)</f>
        <v>0</v>
      </c>
    </row>
    <row r="338" spans="1:10" x14ac:dyDescent="0.15">
      <c r="A338" s="149"/>
      <c r="B338" s="149"/>
      <c r="C338" s="149"/>
      <c r="D338" s="149"/>
      <c r="E338" s="149"/>
      <c r="F338" s="194" t="s">
        <v>401</v>
      </c>
      <c r="G338" s="149"/>
      <c r="H338" s="192"/>
      <c r="I338" s="149"/>
      <c r="J338" s="149"/>
    </row>
    <row r="339" spans="1:10" x14ac:dyDescent="0.15">
      <c r="A339" s="149"/>
      <c r="B339" s="149"/>
      <c r="C339" s="148" t="s">
        <v>616</v>
      </c>
      <c r="D339" s="149"/>
      <c r="E339" s="149"/>
      <c r="F339" s="160">
        <v>0</v>
      </c>
      <c r="G339" s="149"/>
      <c r="H339" s="192">
        <v>175</v>
      </c>
      <c r="I339" s="149"/>
      <c r="J339" s="159">
        <f>(F339*H339)</f>
        <v>0</v>
      </c>
    </row>
    <row r="340" spans="1:10" x14ac:dyDescent="0.15">
      <c r="A340" s="149"/>
      <c r="B340" s="149"/>
      <c r="C340" s="149"/>
      <c r="D340" s="149"/>
      <c r="E340" s="149"/>
      <c r="F340" s="161"/>
      <c r="G340" s="149"/>
      <c r="H340" s="192"/>
      <c r="I340" s="149"/>
      <c r="J340" s="149"/>
    </row>
    <row r="341" spans="1:10" x14ac:dyDescent="0.15">
      <c r="A341" s="149"/>
      <c r="B341" s="149"/>
      <c r="C341" s="148" t="s">
        <v>617</v>
      </c>
      <c r="D341" s="149"/>
      <c r="E341" s="149"/>
      <c r="F341" s="160">
        <v>0</v>
      </c>
      <c r="G341" s="149"/>
      <c r="H341" s="192">
        <v>225</v>
      </c>
      <c r="I341" s="149"/>
      <c r="J341" s="159">
        <f>(F341*H341)</f>
        <v>0</v>
      </c>
    </row>
    <row r="342" spans="1:10" x14ac:dyDescent="0.15">
      <c r="A342" s="149"/>
      <c r="B342" s="149"/>
      <c r="C342" s="149"/>
      <c r="D342" s="149"/>
      <c r="E342" s="149"/>
      <c r="F342" s="161"/>
      <c r="G342" s="149"/>
      <c r="H342" s="192"/>
      <c r="I342" s="149"/>
      <c r="J342" s="149"/>
    </row>
    <row r="343" spans="1:10" x14ac:dyDescent="0.15">
      <c r="A343" s="149"/>
      <c r="B343" s="149"/>
      <c r="C343" s="148" t="s">
        <v>618</v>
      </c>
      <c r="D343" s="149"/>
      <c r="E343" s="149"/>
      <c r="F343" s="160">
        <v>0</v>
      </c>
      <c r="G343" s="149"/>
      <c r="H343" s="192">
        <v>275</v>
      </c>
      <c r="I343" s="149"/>
      <c r="J343" s="159">
        <f>(F343*H343)</f>
        <v>0</v>
      </c>
    </row>
    <row r="344" spans="1:10" x14ac:dyDescent="0.15">
      <c r="A344" s="149"/>
      <c r="B344" s="149"/>
      <c r="C344" s="149"/>
      <c r="D344" s="149"/>
      <c r="E344" s="149"/>
      <c r="F344" s="161"/>
      <c r="G344" s="149"/>
      <c r="H344" s="192"/>
      <c r="I344" s="149"/>
      <c r="J344" s="149"/>
    </row>
    <row r="345" spans="1:10" x14ac:dyDescent="0.15">
      <c r="A345" s="149"/>
      <c r="B345" s="149"/>
      <c r="C345" s="148" t="s">
        <v>619</v>
      </c>
      <c r="D345" s="149"/>
      <c r="E345" s="149"/>
      <c r="F345" s="160">
        <v>0</v>
      </c>
      <c r="G345" s="149"/>
      <c r="H345" s="192">
        <v>350</v>
      </c>
      <c r="I345" s="149"/>
      <c r="J345" s="159">
        <f>(F345*H345)</f>
        <v>0</v>
      </c>
    </row>
    <row r="346" spans="1:10" x14ac:dyDescent="0.15">
      <c r="A346" s="149"/>
      <c r="B346" s="149"/>
      <c r="C346" s="149"/>
      <c r="D346" s="149"/>
      <c r="E346" s="149"/>
      <c r="F346" s="161"/>
      <c r="G346" s="149"/>
      <c r="H346" s="192"/>
      <c r="I346" s="149"/>
      <c r="J346" s="149"/>
    </row>
    <row r="347" spans="1:10" x14ac:dyDescent="0.15">
      <c r="A347" s="149"/>
      <c r="B347" s="149"/>
      <c r="C347" s="148" t="s">
        <v>620</v>
      </c>
      <c r="D347" s="149"/>
      <c r="E347" s="149"/>
      <c r="F347" s="160">
        <v>0</v>
      </c>
      <c r="G347" s="149"/>
      <c r="H347" s="192">
        <v>425</v>
      </c>
      <c r="I347" s="149"/>
      <c r="J347" s="159">
        <f>(F347*H347)</f>
        <v>0</v>
      </c>
    </row>
    <row r="348" spans="1:10" x14ac:dyDescent="0.15">
      <c r="A348" s="149"/>
      <c r="B348" s="149"/>
      <c r="C348" s="149"/>
      <c r="D348" s="149"/>
      <c r="E348" s="149"/>
      <c r="F348" s="161"/>
      <c r="G348" s="149"/>
      <c r="H348" s="192"/>
      <c r="I348" s="149"/>
      <c r="J348" s="149"/>
    </row>
    <row r="349" spans="1:10" x14ac:dyDescent="0.15">
      <c r="A349" s="149"/>
      <c r="B349" s="149"/>
      <c r="C349" s="148" t="s">
        <v>621</v>
      </c>
      <c r="D349" s="149"/>
      <c r="E349" s="149"/>
      <c r="F349" s="160">
        <v>0</v>
      </c>
      <c r="G349" s="149"/>
      <c r="H349" s="192">
        <v>500</v>
      </c>
      <c r="I349" s="149"/>
      <c r="J349" s="159">
        <f>(F349*H349)</f>
        <v>0</v>
      </c>
    </row>
    <row r="350" spans="1:10" x14ac:dyDescent="0.15">
      <c r="A350" s="149"/>
      <c r="B350" s="149"/>
      <c r="C350" s="149"/>
      <c r="D350" s="149"/>
      <c r="E350" s="149"/>
      <c r="F350" s="161"/>
      <c r="G350" s="149"/>
      <c r="H350" s="192"/>
      <c r="I350" s="149"/>
      <c r="J350" s="149"/>
    </row>
    <row r="351" spans="1:10" x14ac:dyDescent="0.15">
      <c r="A351" s="149"/>
      <c r="B351" s="149"/>
      <c r="C351" s="148" t="s">
        <v>595</v>
      </c>
      <c r="D351" s="149"/>
      <c r="E351" s="149"/>
      <c r="F351" s="160">
        <v>0</v>
      </c>
      <c r="G351" s="149"/>
      <c r="H351" s="192">
        <v>550</v>
      </c>
      <c r="I351" s="149"/>
      <c r="J351" s="159">
        <f>(F351*H351)</f>
        <v>0</v>
      </c>
    </row>
    <row r="352" spans="1:10" x14ac:dyDescent="0.15">
      <c r="A352" s="149"/>
      <c r="B352" s="149"/>
      <c r="C352" s="149"/>
      <c r="D352" s="149"/>
      <c r="E352" s="149"/>
      <c r="F352" s="161"/>
      <c r="G352" s="149"/>
      <c r="H352" s="192"/>
      <c r="I352" s="149"/>
      <c r="J352" s="149"/>
    </row>
    <row r="353" spans="1:10" x14ac:dyDescent="0.15">
      <c r="A353" s="149"/>
      <c r="B353" s="149"/>
      <c r="C353" s="148" t="s">
        <v>622</v>
      </c>
      <c r="D353" s="149"/>
      <c r="E353" s="149"/>
      <c r="F353" s="160">
        <v>0</v>
      </c>
      <c r="G353" s="149"/>
      <c r="H353" s="192">
        <v>600</v>
      </c>
      <c r="I353" s="149"/>
      <c r="J353" s="159">
        <f>(F353*H353)</f>
        <v>0</v>
      </c>
    </row>
    <row r="354" spans="1:10" x14ac:dyDescent="0.15">
      <c r="A354" s="149"/>
      <c r="B354" s="149"/>
      <c r="C354" s="149"/>
      <c r="D354" s="149"/>
      <c r="E354" s="149"/>
      <c r="F354" s="161"/>
      <c r="G354" s="149"/>
      <c r="H354" s="192"/>
      <c r="I354" s="149"/>
      <c r="J354" s="149"/>
    </row>
    <row r="355" spans="1:10" x14ac:dyDescent="0.15">
      <c r="A355" s="149"/>
      <c r="B355" s="149"/>
      <c r="C355" s="148" t="s">
        <v>623</v>
      </c>
      <c r="D355" s="149"/>
      <c r="E355" s="149"/>
      <c r="F355" s="160">
        <v>0</v>
      </c>
      <c r="G355" s="149"/>
      <c r="H355" s="192">
        <v>675</v>
      </c>
      <c r="I355" s="149"/>
      <c r="J355" s="159">
        <f>(F355*H355)</f>
        <v>0</v>
      </c>
    </row>
    <row r="356" spans="1:10" x14ac:dyDescent="0.15">
      <c r="A356" s="149"/>
      <c r="B356" s="149"/>
      <c r="C356" s="149"/>
      <c r="D356" s="149"/>
      <c r="E356" s="149"/>
      <c r="F356" s="161"/>
      <c r="G356" s="149"/>
      <c r="H356" s="192"/>
      <c r="I356" s="149"/>
      <c r="J356" s="149"/>
    </row>
    <row r="357" spans="1:10" x14ac:dyDescent="0.15">
      <c r="A357" s="149"/>
      <c r="B357" s="149"/>
      <c r="C357" s="148" t="s">
        <v>624</v>
      </c>
      <c r="D357" s="149"/>
      <c r="E357" s="149"/>
      <c r="F357" s="160">
        <v>0</v>
      </c>
      <c r="G357" s="149"/>
      <c r="H357" s="192">
        <v>750</v>
      </c>
      <c r="I357" s="149"/>
      <c r="J357" s="159">
        <f>(F357*H357)</f>
        <v>0</v>
      </c>
    </row>
    <row r="358" spans="1:10" x14ac:dyDescent="0.15">
      <c r="A358" s="149"/>
      <c r="B358" s="149"/>
      <c r="C358" s="149"/>
      <c r="D358" s="149"/>
      <c r="E358" s="149"/>
      <c r="F358" s="196"/>
      <c r="G358" s="149"/>
      <c r="H358" s="192"/>
      <c r="I358" s="149"/>
      <c r="J358" s="149"/>
    </row>
    <row r="359" spans="1:10" x14ac:dyDescent="0.15">
      <c r="A359" s="149"/>
      <c r="B359" s="149"/>
      <c r="C359" s="148" t="s">
        <v>625</v>
      </c>
      <c r="D359" s="149"/>
      <c r="E359" s="149"/>
      <c r="F359" s="160">
        <v>0</v>
      </c>
      <c r="G359" s="149"/>
      <c r="H359" s="197">
        <v>0.03</v>
      </c>
      <c r="I359" s="149"/>
      <c r="J359" s="160">
        <v>0</v>
      </c>
    </row>
    <row r="360" spans="1:10" x14ac:dyDescent="0.15">
      <c r="A360" s="149"/>
      <c r="B360" s="149"/>
      <c r="C360" s="149"/>
      <c r="D360" s="149"/>
      <c r="E360" s="149"/>
      <c r="F360" s="161"/>
      <c r="G360" s="149"/>
      <c r="H360" s="192"/>
      <c r="I360" s="149"/>
      <c r="J360" s="198"/>
    </row>
    <row r="361" spans="1:10" x14ac:dyDescent="0.15">
      <c r="A361" s="149"/>
      <c r="B361" s="149"/>
      <c r="C361" s="148" t="s">
        <v>633</v>
      </c>
      <c r="D361" s="149"/>
      <c r="E361" s="149"/>
      <c r="F361" s="160">
        <v>0</v>
      </c>
      <c r="G361" s="149"/>
      <c r="H361" s="199" t="s">
        <v>634</v>
      </c>
      <c r="I361" s="149"/>
      <c r="J361" s="160">
        <v>0</v>
      </c>
    </row>
    <row r="362" spans="1:10" x14ac:dyDescent="0.15">
      <c r="A362" s="149"/>
      <c r="B362" s="149"/>
      <c r="C362" s="149"/>
      <c r="D362" s="149"/>
      <c r="E362" s="149"/>
      <c r="F362" s="161"/>
      <c r="G362" s="149"/>
      <c r="H362" s="199" t="s">
        <v>635</v>
      </c>
      <c r="I362" s="149"/>
      <c r="J362" s="198"/>
    </row>
    <row r="363" spans="1:10" x14ac:dyDescent="0.15">
      <c r="A363" s="149"/>
      <c r="B363" s="149"/>
      <c r="C363" s="148" t="s">
        <v>636</v>
      </c>
      <c r="D363" s="149"/>
      <c r="E363" s="149"/>
      <c r="F363" s="160">
        <v>0</v>
      </c>
      <c r="G363" s="149"/>
      <c r="H363" s="199" t="s">
        <v>637</v>
      </c>
      <c r="I363" s="149"/>
      <c r="J363" s="160">
        <v>0</v>
      </c>
    </row>
    <row r="364" spans="1:10" x14ac:dyDescent="0.15">
      <c r="A364" s="149"/>
      <c r="B364" s="149"/>
      <c r="C364" s="149"/>
      <c r="D364" s="149"/>
      <c r="E364" s="149"/>
      <c r="F364" s="149"/>
      <c r="G364" s="149"/>
      <c r="H364" s="199" t="s">
        <v>638</v>
      </c>
      <c r="I364" s="149"/>
      <c r="J364" s="198"/>
    </row>
    <row r="365" spans="1:10" x14ac:dyDescent="0.15">
      <c r="A365" s="149"/>
      <c r="B365" s="148" t="s">
        <v>639</v>
      </c>
      <c r="C365" s="149"/>
      <c r="D365" s="149"/>
      <c r="E365" s="149"/>
      <c r="F365" s="149"/>
      <c r="G365" s="149"/>
      <c r="H365" s="149"/>
      <c r="I365" s="149"/>
      <c r="J365" s="160">
        <v>0</v>
      </c>
    </row>
    <row r="366" spans="1:10" x14ac:dyDescent="0.15">
      <c r="A366" s="149"/>
      <c r="B366" s="149"/>
      <c r="C366" s="149"/>
      <c r="D366" s="149"/>
      <c r="E366" s="149"/>
      <c r="F366" s="149"/>
      <c r="G366" s="149"/>
      <c r="H366" s="149"/>
      <c r="I366" s="149"/>
      <c r="J366" s="149"/>
    </row>
    <row r="367" spans="1:10" x14ac:dyDescent="0.15">
      <c r="A367" s="149"/>
      <c r="B367" s="148" t="s">
        <v>640</v>
      </c>
      <c r="C367" s="149"/>
      <c r="D367" s="149"/>
      <c r="E367" s="149"/>
      <c r="F367" s="149"/>
      <c r="G367" s="149"/>
      <c r="H367" s="149"/>
      <c r="I367" s="158" t="s">
        <v>428</v>
      </c>
      <c r="J367" s="159">
        <f>SUM(J334:J365)</f>
        <v>0</v>
      </c>
    </row>
    <row r="368" spans="1:10" x14ac:dyDescent="0.15">
      <c r="A368" s="149"/>
      <c r="B368" s="148"/>
      <c r="C368" s="149"/>
      <c r="D368" s="149"/>
      <c r="E368" s="149"/>
      <c r="F368" s="149"/>
      <c r="G368" s="149"/>
      <c r="H368" s="149"/>
      <c r="I368" s="149"/>
      <c r="J368" s="159"/>
    </row>
    <row r="369" spans="1:10" x14ac:dyDescent="0.15">
      <c r="A369" s="149"/>
      <c r="B369" s="148"/>
      <c r="C369" s="149"/>
      <c r="D369" s="149"/>
      <c r="E369" s="149"/>
      <c r="F369" s="149"/>
      <c r="G369" s="149"/>
      <c r="H369" s="149"/>
      <c r="I369" s="149"/>
      <c r="J369" s="159"/>
    </row>
    <row r="370" spans="1:10" x14ac:dyDescent="0.15">
      <c r="A370" s="149"/>
      <c r="B370" s="148"/>
      <c r="C370" s="148"/>
      <c r="D370" s="149"/>
      <c r="E370" s="149"/>
      <c r="F370" s="149"/>
      <c r="G370" s="149"/>
      <c r="H370" s="149"/>
      <c r="I370" s="158"/>
      <c r="J370" s="159"/>
    </row>
    <row r="371" spans="1:10" x14ac:dyDescent="0.15">
      <c r="A371" s="149"/>
      <c r="B371" s="149"/>
      <c r="C371" s="149"/>
      <c r="D371" s="149"/>
      <c r="E371" s="149"/>
      <c r="F371" s="149"/>
      <c r="G371" s="149"/>
      <c r="H371" s="149"/>
      <c r="I371" s="149"/>
      <c r="J371" s="148" t="s">
        <v>401</v>
      </c>
    </row>
    <row r="372" spans="1:10" x14ac:dyDescent="0.15">
      <c r="A372" s="149"/>
      <c r="B372" s="148" t="s">
        <v>645</v>
      </c>
      <c r="C372" s="149"/>
      <c r="D372" s="149"/>
      <c r="E372" s="149"/>
      <c r="F372" s="149"/>
      <c r="G372" s="149"/>
      <c r="H372" s="149"/>
      <c r="I372" s="149"/>
      <c r="J372" s="161"/>
    </row>
    <row r="373" spans="1:10" x14ac:dyDescent="0.15">
      <c r="A373" s="149"/>
      <c r="B373" s="149"/>
      <c r="C373" s="149"/>
      <c r="D373" s="149"/>
      <c r="E373" s="149"/>
      <c r="F373" s="149"/>
      <c r="G373" s="149"/>
      <c r="H373" s="149"/>
      <c r="I373" s="149"/>
      <c r="J373" s="149"/>
    </row>
    <row r="374" spans="1:10" x14ac:dyDescent="0.15">
      <c r="A374" s="149"/>
      <c r="B374" s="149"/>
      <c r="C374" s="149"/>
      <c r="D374" s="149"/>
      <c r="E374" s="149"/>
      <c r="F374" s="149"/>
      <c r="G374" s="149"/>
      <c r="H374" s="149"/>
      <c r="I374" s="149"/>
      <c r="J374" s="149"/>
    </row>
    <row r="375" spans="1:10" x14ac:dyDescent="0.15">
      <c r="A375" s="149"/>
      <c r="B375" s="149"/>
      <c r="C375" s="149"/>
      <c r="D375" s="149"/>
      <c r="E375" s="156" t="s">
        <v>646</v>
      </c>
      <c r="F375" s="149"/>
      <c r="G375" s="149"/>
      <c r="H375" s="149"/>
      <c r="I375" s="149"/>
      <c r="J375" s="149"/>
    </row>
    <row r="376" spans="1:10" x14ac:dyDescent="0.15">
      <c r="A376" s="149"/>
      <c r="B376" s="149"/>
      <c r="C376" s="149"/>
      <c r="D376" s="149"/>
      <c r="E376" s="148" t="s">
        <v>613</v>
      </c>
      <c r="F376" s="149"/>
      <c r="G376" s="149"/>
      <c r="H376" s="149"/>
      <c r="I376" s="149"/>
      <c r="J376" s="149"/>
    </row>
    <row r="377" spans="1:10" x14ac:dyDescent="0.15">
      <c r="A377" s="149"/>
      <c r="B377" s="149"/>
      <c r="C377" s="193" t="s">
        <v>260</v>
      </c>
      <c r="D377" s="149"/>
      <c r="E377" s="149"/>
      <c r="F377" s="149"/>
      <c r="G377" s="149"/>
      <c r="H377" s="149"/>
      <c r="I377" s="149"/>
      <c r="J377" s="149"/>
    </row>
    <row r="378" spans="1:10" x14ac:dyDescent="0.15">
      <c r="A378" s="149"/>
      <c r="B378" s="149"/>
      <c r="C378" s="149"/>
      <c r="D378" s="149"/>
      <c r="E378" s="149"/>
      <c r="F378" s="149"/>
      <c r="G378" s="149"/>
      <c r="H378" s="149"/>
      <c r="I378" s="149"/>
      <c r="J378" s="149"/>
    </row>
    <row r="379" spans="1:10" x14ac:dyDescent="0.15">
      <c r="A379" s="149"/>
      <c r="B379" s="149"/>
      <c r="C379" s="148" t="s">
        <v>406</v>
      </c>
      <c r="D379" s="149"/>
      <c r="E379" s="159">
        <f>(E7)</f>
        <v>0</v>
      </c>
      <c r="F379" s="149"/>
      <c r="G379" s="149"/>
      <c r="H379" s="149"/>
      <c r="I379" s="149"/>
      <c r="J379" s="149"/>
    </row>
    <row r="380" spans="1:10" x14ac:dyDescent="0.15">
      <c r="A380" s="149"/>
      <c r="B380" s="149"/>
      <c r="C380" s="148" t="s">
        <v>409</v>
      </c>
      <c r="D380" s="149"/>
      <c r="E380" s="159">
        <f>(E8)</f>
        <v>0</v>
      </c>
      <c r="F380" s="149"/>
      <c r="G380" s="149"/>
      <c r="H380" s="149"/>
      <c r="I380" s="149"/>
      <c r="J380" s="149"/>
    </row>
    <row r="381" spans="1:10" x14ac:dyDescent="0.15">
      <c r="A381" s="149"/>
      <c r="B381" s="149"/>
      <c r="C381" s="148" t="s">
        <v>412</v>
      </c>
      <c r="D381" s="149"/>
      <c r="E381" s="159">
        <f>(E9)</f>
        <v>0</v>
      </c>
      <c r="F381" s="149"/>
      <c r="G381" s="149"/>
      <c r="H381" s="149"/>
      <c r="I381" s="149"/>
      <c r="J381" s="149"/>
    </row>
    <row r="382" spans="1:10" x14ac:dyDescent="0.15">
      <c r="A382" s="149"/>
      <c r="B382" s="149"/>
      <c r="C382" s="149"/>
      <c r="D382" s="149"/>
      <c r="E382" s="149"/>
      <c r="F382" s="149"/>
      <c r="G382" s="149"/>
      <c r="H382" s="149"/>
      <c r="I382" s="149"/>
      <c r="J382" s="149"/>
    </row>
    <row r="383" spans="1:10" x14ac:dyDescent="0.15">
      <c r="A383" s="149"/>
      <c r="B383" s="149"/>
      <c r="C383" s="148" t="s">
        <v>570</v>
      </c>
      <c r="D383" s="149"/>
      <c r="E383" s="149"/>
      <c r="F383" s="156" t="s">
        <v>495</v>
      </c>
      <c r="G383" s="149"/>
      <c r="H383" s="156" t="s">
        <v>496</v>
      </c>
      <c r="I383" s="149"/>
      <c r="J383" s="156" t="s">
        <v>497</v>
      </c>
    </row>
    <row r="384" spans="1:10" x14ac:dyDescent="0.15">
      <c r="A384" s="149"/>
      <c r="B384" s="148" t="s">
        <v>571</v>
      </c>
      <c r="C384" s="149"/>
      <c r="D384" s="149"/>
      <c r="E384" s="149"/>
      <c r="F384" s="156" t="s">
        <v>631</v>
      </c>
      <c r="G384" s="149"/>
      <c r="H384" s="156" t="s">
        <v>573</v>
      </c>
      <c r="I384" s="149"/>
      <c r="J384" s="156" t="s">
        <v>632</v>
      </c>
    </row>
    <row r="385" spans="1:10" x14ac:dyDescent="0.15">
      <c r="A385" s="149"/>
      <c r="B385" s="149"/>
      <c r="C385" s="149"/>
      <c r="D385" s="149"/>
      <c r="E385" s="149"/>
      <c r="F385" s="149"/>
      <c r="G385" s="149"/>
      <c r="H385" s="149"/>
      <c r="I385" s="149"/>
      <c r="J385" s="149"/>
    </row>
    <row r="386" spans="1:10" x14ac:dyDescent="0.15">
      <c r="A386" s="149"/>
      <c r="B386" s="148" t="s">
        <v>575</v>
      </c>
      <c r="C386" s="149"/>
      <c r="D386" s="149"/>
      <c r="E386" s="149"/>
      <c r="F386" s="160">
        <v>0</v>
      </c>
      <c r="G386" s="149"/>
      <c r="H386" s="192">
        <v>40</v>
      </c>
      <c r="I386" s="158" t="s">
        <v>428</v>
      </c>
      <c r="J386" s="159">
        <f>(F386*H386)</f>
        <v>0</v>
      </c>
    </row>
    <row r="387" spans="1:10" x14ac:dyDescent="0.15">
      <c r="A387" s="149"/>
      <c r="B387" s="148" t="s">
        <v>576</v>
      </c>
      <c r="C387" s="149"/>
      <c r="D387" s="149"/>
      <c r="E387" s="149"/>
      <c r="F387" s="160">
        <v>0</v>
      </c>
      <c r="G387" s="149"/>
      <c r="H387" s="192">
        <v>125</v>
      </c>
      <c r="I387" s="149"/>
      <c r="J387" s="159">
        <f>(F387*H387)</f>
        <v>0</v>
      </c>
    </row>
    <row r="388" spans="1:10" x14ac:dyDescent="0.15">
      <c r="A388" s="149"/>
      <c r="B388" s="149"/>
      <c r="C388" s="149"/>
      <c r="D388" s="149"/>
      <c r="E388" s="149"/>
      <c r="F388" s="161"/>
      <c r="G388" s="149"/>
      <c r="H388" s="192"/>
      <c r="I388" s="149"/>
      <c r="J388" s="149"/>
    </row>
    <row r="389" spans="1:10" x14ac:dyDescent="0.15">
      <c r="A389" s="149"/>
      <c r="B389" s="148" t="s">
        <v>428</v>
      </c>
      <c r="C389" s="148" t="s">
        <v>615</v>
      </c>
      <c r="D389" s="149"/>
      <c r="E389" s="149"/>
      <c r="F389" s="160">
        <v>0</v>
      </c>
      <c r="G389" s="149"/>
      <c r="H389" s="192">
        <v>150</v>
      </c>
      <c r="I389" s="149"/>
      <c r="J389" s="159">
        <f>(F389*H389)</f>
        <v>0</v>
      </c>
    </row>
    <row r="390" spans="1:10" x14ac:dyDescent="0.15">
      <c r="A390" s="149"/>
      <c r="B390" s="149"/>
      <c r="C390" s="149"/>
      <c r="D390" s="149"/>
      <c r="E390" s="149"/>
      <c r="F390" s="194" t="s">
        <v>401</v>
      </c>
      <c r="G390" s="149"/>
      <c r="H390" s="192"/>
      <c r="I390" s="149"/>
      <c r="J390" s="149"/>
    </row>
    <row r="391" spans="1:10" x14ac:dyDescent="0.15">
      <c r="A391" s="149"/>
      <c r="B391" s="149"/>
      <c r="C391" s="148" t="s">
        <v>616</v>
      </c>
      <c r="D391" s="149"/>
      <c r="E391" s="149"/>
      <c r="F391" s="160">
        <v>0</v>
      </c>
      <c r="G391" s="149"/>
      <c r="H391" s="192">
        <v>175</v>
      </c>
      <c r="I391" s="149"/>
      <c r="J391" s="159">
        <f>(F391*H391)</f>
        <v>0</v>
      </c>
    </row>
    <row r="392" spans="1:10" x14ac:dyDescent="0.15">
      <c r="A392" s="149"/>
      <c r="B392" s="149"/>
      <c r="C392" s="149"/>
      <c r="D392" s="149"/>
      <c r="E392" s="149"/>
      <c r="F392" s="161"/>
      <c r="G392" s="149"/>
      <c r="H392" s="192"/>
      <c r="I392" s="149"/>
      <c r="J392" s="149"/>
    </row>
    <row r="393" spans="1:10" x14ac:dyDescent="0.15">
      <c r="A393" s="149"/>
      <c r="B393" s="149"/>
      <c r="C393" s="148" t="s">
        <v>617</v>
      </c>
      <c r="D393" s="149"/>
      <c r="E393" s="149"/>
      <c r="F393" s="160">
        <v>0</v>
      </c>
      <c r="G393" s="149"/>
      <c r="H393" s="192">
        <v>225</v>
      </c>
      <c r="I393" s="149"/>
      <c r="J393" s="159">
        <f>(F393*H393)</f>
        <v>0</v>
      </c>
    </row>
    <row r="394" spans="1:10" x14ac:dyDescent="0.15">
      <c r="A394" s="149"/>
      <c r="B394" s="149"/>
      <c r="C394" s="149"/>
      <c r="D394" s="149"/>
      <c r="E394" s="149"/>
      <c r="F394" s="161"/>
      <c r="G394" s="149"/>
      <c r="H394" s="192"/>
      <c r="I394" s="149"/>
      <c r="J394" s="149"/>
    </row>
    <row r="395" spans="1:10" x14ac:dyDescent="0.15">
      <c r="A395" s="149"/>
      <c r="B395" s="149"/>
      <c r="C395" s="148" t="s">
        <v>618</v>
      </c>
      <c r="D395" s="149"/>
      <c r="E395" s="149"/>
      <c r="F395" s="160">
        <v>0</v>
      </c>
      <c r="G395" s="149"/>
      <c r="H395" s="192">
        <v>275</v>
      </c>
      <c r="I395" s="149"/>
      <c r="J395" s="159">
        <f>(F395*H395)</f>
        <v>0</v>
      </c>
    </row>
    <row r="396" spans="1:10" x14ac:dyDescent="0.15">
      <c r="A396" s="149"/>
      <c r="B396" s="149"/>
      <c r="C396" s="149"/>
      <c r="D396" s="149"/>
      <c r="E396" s="149"/>
      <c r="F396" s="161"/>
      <c r="G396" s="149"/>
      <c r="H396" s="192"/>
      <c r="I396" s="149"/>
      <c r="J396" s="149"/>
    </row>
    <row r="397" spans="1:10" x14ac:dyDescent="0.15">
      <c r="A397" s="149"/>
      <c r="B397" s="149"/>
      <c r="C397" s="148" t="s">
        <v>619</v>
      </c>
      <c r="D397" s="149"/>
      <c r="E397" s="149"/>
      <c r="F397" s="160">
        <v>0</v>
      </c>
      <c r="G397" s="149"/>
      <c r="H397" s="192">
        <v>350</v>
      </c>
      <c r="I397" s="149"/>
      <c r="J397" s="159">
        <f>(F397*H397)</f>
        <v>0</v>
      </c>
    </row>
    <row r="398" spans="1:10" x14ac:dyDescent="0.15">
      <c r="A398" s="149"/>
      <c r="B398" s="149"/>
      <c r="C398" s="149"/>
      <c r="D398" s="149"/>
      <c r="E398" s="149"/>
      <c r="F398" s="161"/>
      <c r="G398" s="149"/>
      <c r="H398" s="192"/>
      <c r="I398" s="149"/>
      <c r="J398" s="149"/>
    </row>
    <row r="399" spans="1:10" x14ac:dyDescent="0.15">
      <c r="A399" s="149"/>
      <c r="B399" s="149"/>
      <c r="C399" s="148" t="s">
        <v>620</v>
      </c>
      <c r="D399" s="149"/>
      <c r="E399" s="149"/>
      <c r="F399" s="160">
        <v>0</v>
      </c>
      <c r="G399" s="149"/>
      <c r="H399" s="192">
        <v>425</v>
      </c>
      <c r="I399" s="149"/>
      <c r="J399" s="159">
        <f>(F399*H399)</f>
        <v>0</v>
      </c>
    </row>
    <row r="400" spans="1:10" x14ac:dyDescent="0.15">
      <c r="A400" s="149"/>
      <c r="B400" s="149"/>
      <c r="C400" s="149"/>
      <c r="D400" s="149"/>
      <c r="E400" s="149"/>
      <c r="F400" s="195"/>
      <c r="G400" s="149"/>
      <c r="H400" s="192"/>
      <c r="I400" s="149"/>
      <c r="J400" s="149"/>
    </row>
    <row r="401" spans="1:10" x14ac:dyDescent="0.15">
      <c r="A401" s="149"/>
      <c r="B401" s="149"/>
      <c r="C401" s="148" t="s">
        <v>621</v>
      </c>
      <c r="D401" s="149"/>
      <c r="E401" s="149"/>
      <c r="F401" s="160">
        <v>0</v>
      </c>
      <c r="G401" s="149"/>
      <c r="H401" s="192">
        <v>500</v>
      </c>
      <c r="I401" s="149"/>
      <c r="J401" s="159">
        <f>(F401*H401)</f>
        <v>0</v>
      </c>
    </row>
    <row r="402" spans="1:10" x14ac:dyDescent="0.15">
      <c r="A402" s="149"/>
      <c r="B402" s="149"/>
      <c r="C402" s="149"/>
      <c r="D402" s="149"/>
      <c r="E402" s="149"/>
      <c r="F402" s="161"/>
      <c r="G402" s="149"/>
      <c r="H402" s="192"/>
      <c r="I402" s="149"/>
      <c r="J402" s="149"/>
    </row>
    <row r="403" spans="1:10" x14ac:dyDescent="0.15">
      <c r="A403" s="149"/>
      <c r="B403" s="149"/>
      <c r="C403" s="148" t="s">
        <v>595</v>
      </c>
      <c r="D403" s="149"/>
      <c r="E403" s="149"/>
      <c r="F403" s="160">
        <v>0</v>
      </c>
      <c r="G403" s="149"/>
      <c r="H403" s="192">
        <v>600</v>
      </c>
      <c r="I403" s="149"/>
      <c r="J403" s="159">
        <f>(F403*H403)</f>
        <v>0</v>
      </c>
    </row>
    <row r="404" spans="1:10" x14ac:dyDescent="0.15">
      <c r="A404" s="149"/>
      <c r="B404" s="149"/>
      <c r="C404" s="149"/>
      <c r="D404" s="149"/>
      <c r="E404" s="149"/>
      <c r="F404" s="161"/>
      <c r="G404" s="149"/>
      <c r="H404" s="192"/>
      <c r="I404" s="149"/>
      <c r="J404" s="149"/>
    </row>
    <row r="405" spans="1:10" x14ac:dyDescent="0.15">
      <c r="A405" s="149"/>
      <c r="B405" s="149"/>
      <c r="C405" s="148" t="s">
        <v>622</v>
      </c>
      <c r="D405" s="149"/>
      <c r="E405" s="149"/>
      <c r="F405" s="160">
        <v>0</v>
      </c>
      <c r="G405" s="149"/>
      <c r="H405" s="192">
        <v>750</v>
      </c>
      <c r="I405" s="149"/>
      <c r="J405" s="159">
        <f>(F405*H405)</f>
        <v>0</v>
      </c>
    </row>
    <row r="406" spans="1:10" x14ac:dyDescent="0.15">
      <c r="A406" s="149"/>
      <c r="B406" s="149"/>
      <c r="C406" s="149"/>
      <c r="D406" s="149"/>
      <c r="E406" s="149"/>
      <c r="F406" s="161"/>
      <c r="G406" s="149"/>
      <c r="H406" s="192"/>
      <c r="I406" s="149"/>
      <c r="J406" s="149"/>
    </row>
    <row r="407" spans="1:10" x14ac:dyDescent="0.15">
      <c r="A407" s="149"/>
      <c r="B407" s="149"/>
      <c r="C407" s="148" t="s">
        <v>623</v>
      </c>
      <c r="D407" s="149"/>
      <c r="E407" s="149"/>
      <c r="F407" s="160">
        <v>0</v>
      </c>
      <c r="G407" s="149"/>
      <c r="H407" s="192">
        <v>900</v>
      </c>
      <c r="I407" s="149"/>
      <c r="J407" s="159">
        <f>(F407*H407)</f>
        <v>0</v>
      </c>
    </row>
    <row r="408" spans="1:10" x14ac:dyDescent="0.15">
      <c r="A408" s="149"/>
      <c r="B408" s="149"/>
      <c r="C408" s="149"/>
      <c r="D408" s="149"/>
      <c r="E408" s="149"/>
      <c r="F408" s="161"/>
      <c r="G408" s="149"/>
      <c r="H408" s="192"/>
      <c r="I408" s="149"/>
      <c r="J408" s="149"/>
    </row>
    <row r="409" spans="1:10" x14ac:dyDescent="0.15">
      <c r="A409" s="149"/>
      <c r="B409" s="149"/>
      <c r="C409" s="148" t="s">
        <v>624</v>
      </c>
      <c r="D409" s="149"/>
      <c r="E409" s="149"/>
      <c r="F409" s="160">
        <v>0</v>
      </c>
      <c r="G409" s="149"/>
      <c r="H409" s="192">
        <v>1200</v>
      </c>
      <c r="I409" s="149"/>
      <c r="J409" s="159">
        <f>(F409*H409)</f>
        <v>0</v>
      </c>
    </row>
    <row r="410" spans="1:10" x14ac:dyDescent="0.15">
      <c r="A410" s="149"/>
      <c r="B410" s="149"/>
      <c r="C410" s="149"/>
      <c r="D410" s="149"/>
      <c r="E410" s="149"/>
      <c r="F410" s="161"/>
      <c r="G410" s="149"/>
      <c r="H410" s="192"/>
      <c r="I410" s="149"/>
      <c r="J410" s="149"/>
    </row>
    <row r="411" spans="1:10" x14ac:dyDescent="0.15">
      <c r="A411" s="149"/>
      <c r="B411" s="149"/>
      <c r="C411" s="148" t="s">
        <v>625</v>
      </c>
      <c r="D411" s="149"/>
      <c r="E411" s="149"/>
      <c r="F411" s="160">
        <v>0</v>
      </c>
      <c r="G411" s="149"/>
      <c r="H411" s="197">
        <v>0.03</v>
      </c>
      <c r="I411" s="149"/>
      <c r="J411" s="160">
        <v>0</v>
      </c>
    </row>
    <row r="412" spans="1:10" x14ac:dyDescent="0.15">
      <c r="A412" s="149"/>
      <c r="B412" s="149"/>
      <c r="C412" s="149"/>
      <c r="D412" s="149"/>
      <c r="E412" s="149"/>
      <c r="F412" s="161"/>
      <c r="G412" s="149"/>
      <c r="H412" s="192"/>
      <c r="I412" s="149"/>
      <c r="J412" s="149"/>
    </row>
    <row r="413" spans="1:10" x14ac:dyDescent="0.15">
      <c r="A413" s="149"/>
      <c r="B413" s="149"/>
      <c r="C413" s="148" t="s">
        <v>633</v>
      </c>
      <c r="D413" s="149"/>
      <c r="E413" s="149"/>
      <c r="F413" s="160">
        <v>0</v>
      </c>
      <c r="G413" s="149"/>
      <c r="H413" s="199" t="s">
        <v>634</v>
      </c>
      <c r="I413" s="149"/>
      <c r="J413" s="160">
        <v>0</v>
      </c>
    </row>
    <row r="414" spans="1:10" x14ac:dyDescent="0.15">
      <c r="A414" s="149"/>
      <c r="B414" s="149"/>
      <c r="C414" s="149"/>
      <c r="D414" s="149"/>
      <c r="E414" s="149"/>
      <c r="F414" s="161"/>
      <c r="G414" s="149"/>
      <c r="H414" s="199" t="s">
        <v>635</v>
      </c>
      <c r="I414" s="149"/>
      <c r="J414" s="198"/>
    </row>
    <row r="415" spans="1:10" x14ac:dyDescent="0.15">
      <c r="A415" s="149"/>
      <c r="B415" s="149"/>
      <c r="C415" s="148" t="s">
        <v>636</v>
      </c>
      <c r="D415" s="149"/>
      <c r="E415" s="149"/>
      <c r="F415" s="160">
        <v>0</v>
      </c>
      <c r="G415" s="149"/>
      <c r="H415" s="199" t="s">
        <v>637</v>
      </c>
      <c r="I415" s="149"/>
      <c r="J415" s="160">
        <v>0</v>
      </c>
    </row>
    <row r="416" spans="1:10" x14ac:dyDescent="0.15">
      <c r="A416" s="149"/>
      <c r="B416" s="149"/>
      <c r="C416" s="149"/>
      <c r="D416" s="149"/>
      <c r="E416" s="149"/>
      <c r="F416" s="149"/>
      <c r="G416" s="149"/>
      <c r="H416" s="199" t="s">
        <v>638</v>
      </c>
      <c r="I416" s="149"/>
      <c r="J416" s="149"/>
    </row>
    <row r="417" spans="1:10" x14ac:dyDescent="0.15">
      <c r="A417" s="149"/>
      <c r="B417" s="149"/>
      <c r="C417" s="149"/>
      <c r="D417" s="149"/>
      <c r="E417" s="149"/>
      <c r="F417" s="149"/>
      <c r="G417" s="149"/>
      <c r="H417" s="149"/>
      <c r="I417" s="149"/>
      <c r="J417" s="149"/>
    </row>
    <row r="418" spans="1:10" x14ac:dyDescent="0.15">
      <c r="A418" s="149"/>
      <c r="B418" s="149"/>
      <c r="C418" s="149"/>
      <c r="D418" s="149"/>
      <c r="E418" s="149"/>
      <c r="F418" s="149"/>
      <c r="G418" s="149"/>
      <c r="H418" s="149"/>
      <c r="I418" s="149"/>
      <c r="J418" s="149"/>
    </row>
    <row r="419" spans="1:10" x14ac:dyDescent="0.15">
      <c r="A419" s="149"/>
      <c r="B419" s="148" t="s">
        <v>647</v>
      </c>
      <c r="C419" s="149"/>
      <c r="D419" s="149"/>
      <c r="E419" s="149"/>
      <c r="F419" s="149"/>
      <c r="G419" s="149"/>
      <c r="H419" s="149"/>
      <c r="I419" s="158" t="s">
        <v>428</v>
      </c>
      <c r="J419" s="159">
        <f>SUM(J386:J415)</f>
        <v>0</v>
      </c>
    </row>
    <row r="420" spans="1:10" x14ac:dyDescent="0.15">
      <c r="A420" s="149"/>
      <c r="B420" s="148"/>
      <c r="C420" s="149"/>
      <c r="D420" s="149"/>
      <c r="E420" s="149"/>
      <c r="F420" s="149"/>
      <c r="G420" s="149"/>
      <c r="H420" s="149"/>
      <c r="I420" s="149"/>
      <c r="J420" s="159"/>
    </row>
    <row r="421" spans="1:10" x14ac:dyDescent="0.15">
      <c r="A421" s="149"/>
      <c r="B421" s="148"/>
      <c r="C421" s="149"/>
      <c r="D421" s="149"/>
      <c r="E421" s="149"/>
      <c r="F421" s="149"/>
      <c r="G421" s="149"/>
      <c r="H421" s="149"/>
      <c r="I421" s="149"/>
      <c r="J421" s="159"/>
    </row>
    <row r="422" spans="1:10" x14ac:dyDescent="0.15">
      <c r="A422" s="149"/>
      <c r="B422" s="148"/>
      <c r="C422" s="149"/>
      <c r="D422" s="149"/>
      <c r="E422" s="149"/>
      <c r="F422" s="149"/>
      <c r="G422" s="149"/>
      <c r="H422" s="149"/>
      <c r="I422" s="149"/>
      <c r="J422" s="159"/>
    </row>
    <row r="423" spans="1:10" x14ac:dyDescent="0.15">
      <c r="A423" s="149"/>
      <c r="B423" s="148"/>
      <c r="C423" s="148"/>
      <c r="D423" s="149"/>
      <c r="E423" s="149"/>
      <c r="F423" s="149"/>
      <c r="G423" s="149"/>
      <c r="H423" s="149"/>
      <c r="I423" s="158"/>
      <c r="J423" s="159"/>
    </row>
    <row r="424" spans="1:10" x14ac:dyDescent="0.15">
      <c r="A424" s="149"/>
      <c r="B424" s="149"/>
      <c r="C424" s="149"/>
      <c r="D424" s="149"/>
      <c r="E424" s="149"/>
      <c r="F424" s="149"/>
      <c r="G424" s="149"/>
      <c r="H424" s="149"/>
      <c r="I424" s="149"/>
      <c r="J424" s="148" t="s">
        <v>401</v>
      </c>
    </row>
    <row r="425" spans="1:10" x14ac:dyDescent="0.15">
      <c r="A425" s="149"/>
      <c r="B425" s="148" t="s">
        <v>645</v>
      </c>
      <c r="C425" s="149"/>
      <c r="D425" s="149"/>
      <c r="E425" s="149"/>
      <c r="F425" s="149"/>
      <c r="G425" s="149"/>
      <c r="H425" s="149"/>
      <c r="I425" s="149"/>
      <c r="J425" s="161"/>
    </row>
    <row r="426" spans="1:10" x14ac:dyDescent="0.15">
      <c r="A426" s="149"/>
      <c r="B426" s="149"/>
      <c r="C426" s="149"/>
      <c r="D426" s="149"/>
      <c r="E426" s="149"/>
      <c r="F426" s="149"/>
      <c r="G426" s="149"/>
      <c r="H426" s="149"/>
      <c r="I426" s="149"/>
      <c r="J426" s="149"/>
    </row>
    <row r="427" spans="1:10" x14ac:dyDescent="0.15">
      <c r="A427" s="149"/>
      <c r="B427" s="149"/>
      <c r="C427" s="149"/>
      <c r="D427" s="149"/>
      <c r="E427" s="149"/>
      <c r="F427" s="149"/>
      <c r="G427" s="149"/>
      <c r="H427" s="149"/>
      <c r="I427" s="149"/>
      <c r="J427" s="149"/>
    </row>
    <row r="428" spans="1:10" x14ac:dyDescent="0.15">
      <c r="A428" s="149"/>
      <c r="B428" s="149"/>
      <c r="C428" s="149"/>
      <c r="D428" s="149"/>
      <c r="E428" s="156" t="s">
        <v>648</v>
      </c>
      <c r="F428" s="149"/>
      <c r="G428" s="149"/>
      <c r="H428" s="149"/>
      <c r="I428" s="149"/>
      <c r="J428" s="149"/>
    </row>
    <row r="429" spans="1:10" x14ac:dyDescent="0.15">
      <c r="A429" s="149"/>
      <c r="B429" s="148" t="s">
        <v>240</v>
      </c>
      <c r="C429" s="149"/>
      <c r="D429" s="149"/>
      <c r="E429" s="149"/>
      <c r="F429" s="149"/>
      <c r="G429" s="149"/>
      <c r="H429" s="149"/>
      <c r="I429" s="149"/>
      <c r="J429" s="149"/>
    </row>
    <row r="430" spans="1:10" x14ac:dyDescent="0.15">
      <c r="A430" s="149"/>
      <c r="B430" s="148" t="s">
        <v>261</v>
      </c>
      <c r="C430" s="149"/>
      <c r="D430" s="149"/>
      <c r="E430" s="149"/>
      <c r="F430" s="149"/>
      <c r="G430" s="149"/>
      <c r="H430" s="149"/>
      <c r="I430" s="149"/>
      <c r="J430" s="149"/>
    </row>
    <row r="431" spans="1:10" x14ac:dyDescent="0.15">
      <c r="A431" s="149"/>
      <c r="B431" s="149"/>
      <c r="C431" s="149"/>
      <c r="D431" s="149"/>
      <c r="E431" s="149"/>
      <c r="F431" s="149"/>
      <c r="G431" s="149"/>
      <c r="H431" s="149"/>
      <c r="I431" s="149"/>
      <c r="J431" s="149"/>
    </row>
    <row r="432" spans="1:10" x14ac:dyDescent="0.15">
      <c r="A432" s="149"/>
      <c r="B432" s="149"/>
      <c r="C432" s="148" t="s">
        <v>406</v>
      </c>
      <c r="D432" s="149"/>
      <c r="E432" s="159">
        <f>(E7)</f>
        <v>0</v>
      </c>
      <c r="F432" s="149"/>
      <c r="G432" s="149"/>
      <c r="H432" s="149"/>
      <c r="I432" s="149"/>
      <c r="J432" s="149"/>
    </row>
    <row r="433" spans="1:10" x14ac:dyDescent="0.15">
      <c r="A433" s="149"/>
      <c r="B433" s="149"/>
      <c r="C433" s="148" t="s">
        <v>409</v>
      </c>
      <c r="D433" s="149"/>
      <c r="E433" s="159">
        <f>(E8)</f>
        <v>0</v>
      </c>
      <c r="F433" s="149"/>
      <c r="G433" s="149"/>
      <c r="H433" s="149"/>
      <c r="I433" s="149"/>
      <c r="J433" s="149"/>
    </row>
    <row r="434" spans="1:10" x14ac:dyDescent="0.15">
      <c r="A434" s="149"/>
      <c r="B434" s="149"/>
      <c r="C434" s="148" t="s">
        <v>412</v>
      </c>
      <c r="D434" s="149"/>
      <c r="E434" s="159">
        <f>(E9)</f>
        <v>0</v>
      </c>
      <c r="F434" s="149"/>
      <c r="G434" s="149"/>
      <c r="H434" s="149"/>
      <c r="I434" s="149"/>
      <c r="J434" s="149"/>
    </row>
    <row r="435" spans="1:10" x14ac:dyDescent="0.15">
      <c r="A435" s="149"/>
      <c r="B435" s="149"/>
      <c r="C435" s="149"/>
      <c r="D435" s="149"/>
      <c r="E435" s="149"/>
      <c r="F435" s="149"/>
      <c r="G435" s="149"/>
      <c r="H435" s="149"/>
      <c r="I435" s="149"/>
      <c r="J435" s="149"/>
    </row>
    <row r="436" spans="1:10" x14ac:dyDescent="0.15">
      <c r="A436" s="149"/>
      <c r="B436" s="149"/>
      <c r="C436" s="148" t="s">
        <v>570</v>
      </c>
      <c r="D436" s="149"/>
      <c r="E436" s="149"/>
      <c r="F436" s="156" t="s">
        <v>495</v>
      </c>
      <c r="G436" s="149"/>
      <c r="H436" s="156" t="s">
        <v>496</v>
      </c>
      <c r="I436" s="149"/>
      <c r="J436" s="156" t="s">
        <v>497</v>
      </c>
    </row>
    <row r="437" spans="1:10" x14ac:dyDescent="0.15">
      <c r="A437" s="149"/>
      <c r="B437" s="148" t="s">
        <v>571</v>
      </c>
      <c r="C437" s="149"/>
      <c r="D437" s="149"/>
      <c r="E437" s="149"/>
      <c r="F437" s="156" t="s">
        <v>631</v>
      </c>
      <c r="G437" s="149"/>
      <c r="H437" s="156" t="s">
        <v>573</v>
      </c>
      <c r="I437" s="149"/>
      <c r="J437" s="156" t="s">
        <v>632</v>
      </c>
    </row>
    <row r="438" spans="1:10" x14ac:dyDescent="0.15">
      <c r="A438" s="149"/>
      <c r="B438" s="149"/>
      <c r="C438" s="149"/>
      <c r="D438" s="149"/>
      <c r="E438" s="149"/>
      <c r="F438" s="149"/>
      <c r="G438" s="149"/>
      <c r="H438" s="149"/>
      <c r="I438" s="149"/>
      <c r="J438" s="149"/>
    </row>
    <row r="439" spans="1:10" x14ac:dyDescent="0.15">
      <c r="A439" s="149"/>
      <c r="B439" s="148" t="s">
        <v>575</v>
      </c>
      <c r="C439" s="149"/>
      <c r="D439" s="149"/>
      <c r="E439" s="149"/>
      <c r="F439" s="160">
        <v>0</v>
      </c>
      <c r="G439" s="149"/>
      <c r="H439" s="192">
        <v>40</v>
      </c>
      <c r="I439" s="158" t="s">
        <v>428</v>
      </c>
      <c r="J439" s="159">
        <f>(F439*H439)</f>
        <v>0</v>
      </c>
    </row>
    <row r="440" spans="1:10" x14ac:dyDescent="0.15">
      <c r="A440" s="149"/>
      <c r="B440" s="148" t="s">
        <v>576</v>
      </c>
      <c r="C440" s="149"/>
      <c r="D440" s="149"/>
      <c r="E440" s="149"/>
      <c r="F440" s="160">
        <v>0</v>
      </c>
      <c r="G440" s="149"/>
      <c r="H440" s="192">
        <v>125</v>
      </c>
      <c r="I440" s="149"/>
      <c r="J440" s="159">
        <f>(F440*H440)</f>
        <v>0</v>
      </c>
    </row>
    <row r="441" spans="1:10" x14ac:dyDescent="0.15">
      <c r="A441" s="149"/>
      <c r="B441" s="149"/>
      <c r="C441" s="149"/>
      <c r="D441" s="149"/>
      <c r="E441" s="149"/>
      <c r="F441" s="161"/>
      <c r="G441" s="149"/>
      <c r="H441" s="192"/>
      <c r="I441" s="149"/>
      <c r="J441" s="149"/>
    </row>
    <row r="442" spans="1:10" x14ac:dyDescent="0.15">
      <c r="A442" s="149"/>
      <c r="B442" s="148" t="s">
        <v>428</v>
      </c>
      <c r="C442" s="148" t="s">
        <v>615</v>
      </c>
      <c r="D442" s="149"/>
      <c r="E442" s="149"/>
      <c r="F442" s="160">
        <v>0</v>
      </c>
      <c r="G442" s="149"/>
      <c r="H442" s="192">
        <v>150</v>
      </c>
      <c r="I442" s="149"/>
      <c r="J442" s="159">
        <f>(F442*H442)</f>
        <v>0</v>
      </c>
    </row>
    <row r="443" spans="1:10" x14ac:dyDescent="0.15">
      <c r="A443" s="149"/>
      <c r="B443" s="149"/>
      <c r="C443" s="149"/>
      <c r="D443" s="149"/>
      <c r="E443" s="149"/>
      <c r="F443" s="194" t="s">
        <v>401</v>
      </c>
      <c r="G443" s="149"/>
      <c r="H443" s="192"/>
      <c r="I443" s="149"/>
      <c r="J443" s="149"/>
    </row>
    <row r="444" spans="1:10" x14ac:dyDescent="0.15">
      <c r="A444" s="149"/>
      <c r="B444" s="149"/>
      <c r="C444" s="148" t="s">
        <v>616</v>
      </c>
      <c r="D444" s="149"/>
      <c r="E444" s="149"/>
      <c r="F444" s="160">
        <v>0</v>
      </c>
      <c r="G444" s="149"/>
      <c r="H444" s="192">
        <v>175</v>
      </c>
      <c r="I444" s="149"/>
      <c r="J444" s="159">
        <f>(F444*H444)</f>
        <v>0</v>
      </c>
    </row>
    <row r="445" spans="1:10" x14ac:dyDescent="0.15">
      <c r="A445" s="149"/>
      <c r="B445" s="149"/>
      <c r="C445" s="149"/>
      <c r="D445" s="149"/>
      <c r="E445" s="149"/>
      <c r="F445" s="161"/>
      <c r="G445" s="149"/>
      <c r="H445" s="192"/>
      <c r="I445" s="149"/>
      <c r="J445" s="149"/>
    </row>
    <row r="446" spans="1:10" x14ac:dyDescent="0.15">
      <c r="A446" s="149"/>
      <c r="B446" s="149"/>
      <c r="C446" s="148" t="s">
        <v>617</v>
      </c>
      <c r="D446" s="149"/>
      <c r="E446" s="149"/>
      <c r="F446" s="160">
        <v>0</v>
      </c>
      <c r="G446" s="149"/>
      <c r="H446" s="192">
        <v>225</v>
      </c>
      <c r="I446" s="149"/>
      <c r="J446" s="159">
        <f>(F446*H446)</f>
        <v>0</v>
      </c>
    </row>
    <row r="447" spans="1:10" x14ac:dyDescent="0.15">
      <c r="A447" s="149"/>
      <c r="B447" s="149"/>
      <c r="C447" s="149"/>
      <c r="D447" s="149"/>
      <c r="E447" s="149"/>
      <c r="F447" s="161"/>
      <c r="G447" s="149"/>
      <c r="H447" s="192"/>
      <c r="I447" s="149"/>
      <c r="J447" s="149"/>
    </row>
    <row r="448" spans="1:10" x14ac:dyDescent="0.15">
      <c r="A448" s="149"/>
      <c r="B448" s="149"/>
      <c r="C448" s="148" t="s">
        <v>618</v>
      </c>
      <c r="D448" s="149"/>
      <c r="E448" s="149"/>
      <c r="F448" s="160">
        <v>0</v>
      </c>
      <c r="G448" s="149"/>
      <c r="H448" s="192">
        <v>275</v>
      </c>
      <c r="I448" s="149"/>
      <c r="J448" s="159">
        <f>(F448*H448)</f>
        <v>0</v>
      </c>
    </row>
    <row r="449" spans="1:10" x14ac:dyDescent="0.15">
      <c r="A449" s="149"/>
      <c r="B449" s="149"/>
      <c r="C449" s="149"/>
      <c r="D449" s="149"/>
      <c r="E449" s="149"/>
      <c r="F449" s="161"/>
      <c r="G449" s="149"/>
      <c r="H449" s="192"/>
      <c r="I449" s="149"/>
      <c r="J449" s="149"/>
    </row>
    <row r="450" spans="1:10" x14ac:dyDescent="0.15">
      <c r="A450" s="149"/>
      <c r="B450" s="149"/>
      <c r="C450" s="148" t="s">
        <v>619</v>
      </c>
      <c r="D450" s="149"/>
      <c r="E450" s="149"/>
      <c r="F450" s="160">
        <v>0</v>
      </c>
      <c r="G450" s="149"/>
      <c r="H450" s="192">
        <v>350</v>
      </c>
      <c r="I450" s="149"/>
      <c r="J450" s="159">
        <f>(F450*H450)</f>
        <v>0</v>
      </c>
    </row>
    <row r="451" spans="1:10" x14ac:dyDescent="0.15">
      <c r="A451" s="149"/>
      <c r="B451" s="149"/>
      <c r="C451" s="149"/>
      <c r="D451" s="149"/>
      <c r="E451" s="149"/>
      <c r="F451" s="161"/>
      <c r="G451" s="149"/>
      <c r="H451" s="192"/>
      <c r="I451" s="149"/>
      <c r="J451" s="149"/>
    </row>
    <row r="452" spans="1:10" x14ac:dyDescent="0.15">
      <c r="A452" s="149"/>
      <c r="B452" s="149"/>
      <c r="C452" s="148" t="s">
        <v>620</v>
      </c>
      <c r="D452" s="149"/>
      <c r="E452" s="149"/>
      <c r="F452" s="160">
        <v>0</v>
      </c>
      <c r="G452" s="149"/>
      <c r="H452" s="192">
        <v>425</v>
      </c>
      <c r="I452" s="149"/>
      <c r="J452" s="159">
        <f>(F452*H452)</f>
        <v>0</v>
      </c>
    </row>
    <row r="453" spans="1:10" x14ac:dyDescent="0.15">
      <c r="A453" s="149"/>
      <c r="B453" s="149"/>
      <c r="C453" s="149"/>
      <c r="D453" s="149"/>
      <c r="E453" s="149"/>
      <c r="F453" s="161"/>
      <c r="G453" s="149"/>
      <c r="H453" s="192"/>
      <c r="I453" s="149"/>
      <c r="J453" s="149"/>
    </row>
    <row r="454" spans="1:10" x14ac:dyDescent="0.15">
      <c r="A454" s="149"/>
      <c r="B454" s="149"/>
      <c r="C454" s="148" t="s">
        <v>621</v>
      </c>
      <c r="D454" s="149"/>
      <c r="E454" s="149"/>
      <c r="F454" s="160">
        <v>0</v>
      </c>
      <c r="G454" s="149"/>
      <c r="H454" s="192">
        <v>500</v>
      </c>
      <c r="I454" s="149"/>
      <c r="J454" s="159">
        <f>(F454*H454)</f>
        <v>0</v>
      </c>
    </row>
    <row r="455" spans="1:10" x14ac:dyDescent="0.15">
      <c r="A455" s="149"/>
      <c r="B455" s="149"/>
      <c r="C455" s="149"/>
      <c r="D455" s="149"/>
      <c r="E455" s="149"/>
      <c r="F455" s="161"/>
      <c r="G455" s="149"/>
      <c r="H455" s="192"/>
      <c r="I455" s="149"/>
      <c r="J455" s="149"/>
    </row>
    <row r="456" spans="1:10" x14ac:dyDescent="0.15">
      <c r="A456" s="149"/>
      <c r="B456" s="149"/>
      <c r="C456" s="148" t="s">
        <v>595</v>
      </c>
      <c r="D456" s="149"/>
      <c r="E456" s="149"/>
      <c r="F456" s="160">
        <v>0</v>
      </c>
      <c r="G456" s="149"/>
      <c r="H456" s="192">
        <v>600</v>
      </c>
      <c r="I456" s="149"/>
      <c r="J456" s="159">
        <f>(F456*H456)</f>
        <v>0</v>
      </c>
    </row>
    <row r="457" spans="1:10" x14ac:dyDescent="0.15">
      <c r="A457" s="149"/>
      <c r="B457" s="149"/>
      <c r="C457" s="148"/>
      <c r="D457" s="149"/>
      <c r="E457" s="149"/>
      <c r="F457" s="161"/>
      <c r="G457" s="149"/>
      <c r="H457" s="192"/>
      <c r="I457" s="149"/>
      <c r="J457" s="159"/>
    </row>
    <row r="458" spans="1:10" x14ac:dyDescent="0.15">
      <c r="A458" s="149"/>
      <c r="B458" s="200" t="s">
        <v>73</v>
      </c>
      <c r="C458" s="148"/>
      <c r="D458" s="149"/>
      <c r="E458" s="149"/>
      <c r="F458" s="161"/>
      <c r="G458" s="149"/>
      <c r="H458" s="192"/>
      <c r="I458" s="149"/>
      <c r="J458" s="159"/>
    </row>
    <row r="459" spans="1:10" s="135" customFormat="1" x14ac:dyDescent="0.15">
      <c r="A459" s="131"/>
      <c r="B459" s="177" t="s">
        <v>1011</v>
      </c>
      <c r="C459" s="131"/>
      <c r="D459" s="131"/>
      <c r="E459" s="131"/>
      <c r="F459" s="169"/>
      <c r="G459" s="131"/>
      <c r="H459" s="201"/>
      <c r="I459" s="131"/>
      <c r="J459" s="131"/>
    </row>
    <row r="460" spans="1:10" x14ac:dyDescent="0.15">
      <c r="A460" s="149"/>
      <c r="B460" s="191"/>
      <c r="C460" s="149"/>
      <c r="D460" s="149"/>
      <c r="E460" s="149"/>
      <c r="F460" s="161"/>
      <c r="G460" s="149"/>
      <c r="H460" s="192"/>
      <c r="I460" s="149"/>
      <c r="J460" s="149"/>
    </row>
    <row r="461" spans="1:10" x14ac:dyDescent="0.15">
      <c r="A461" s="149"/>
      <c r="B461" s="149"/>
      <c r="C461" s="148" t="s">
        <v>596</v>
      </c>
      <c r="D461" s="149"/>
      <c r="E461" s="149"/>
      <c r="F461" s="160">
        <v>0</v>
      </c>
      <c r="G461" s="149"/>
      <c r="H461" s="192">
        <v>750</v>
      </c>
      <c r="I461" s="149"/>
      <c r="J461" s="159">
        <f>(F461*H461)</f>
        <v>0</v>
      </c>
    </row>
    <row r="462" spans="1:10" x14ac:dyDescent="0.15">
      <c r="A462" s="149"/>
      <c r="B462" s="149"/>
      <c r="C462" s="148"/>
      <c r="D462" s="149"/>
      <c r="E462" s="149"/>
      <c r="F462" s="161"/>
      <c r="G462" s="149"/>
      <c r="H462" s="192"/>
      <c r="I462" s="149"/>
      <c r="J462" s="159"/>
    </row>
    <row r="463" spans="1:10" x14ac:dyDescent="0.15">
      <c r="A463" s="149"/>
      <c r="B463" s="200" t="s">
        <v>73</v>
      </c>
      <c r="C463" s="148"/>
      <c r="D463" s="149"/>
      <c r="E463" s="149"/>
      <c r="F463" s="161"/>
      <c r="G463" s="149"/>
      <c r="H463" s="192"/>
      <c r="I463" s="149"/>
      <c r="J463" s="159"/>
    </row>
    <row r="464" spans="1:10" s="135" customFormat="1" x14ac:dyDescent="0.15">
      <c r="A464" s="131"/>
      <c r="B464" s="177" t="s">
        <v>1012</v>
      </c>
      <c r="C464" s="131"/>
      <c r="D464" s="131"/>
      <c r="E464" s="131"/>
      <c r="F464" s="169"/>
      <c r="G464" s="131"/>
      <c r="H464" s="201"/>
      <c r="I464" s="131"/>
      <c r="J464" s="131"/>
    </row>
    <row r="465" spans="1:10" x14ac:dyDescent="0.15">
      <c r="A465" s="149"/>
      <c r="B465" s="191"/>
      <c r="C465" s="149"/>
      <c r="D465" s="149"/>
      <c r="E465" s="149"/>
      <c r="F465" s="161"/>
      <c r="G465" s="149"/>
      <c r="H465" s="192"/>
      <c r="I465" s="149"/>
      <c r="J465" s="149"/>
    </row>
    <row r="466" spans="1:10" x14ac:dyDescent="0.15">
      <c r="A466" s="149"/>
      <c r="B466" s="149"/>
      <c r="C466" s="148" t="s">
        <v>596</v>
      </c>
      <c r="D466" s="149"/>
      <c r="E466" s="149"/>
      <c r="F466" s="160">
        <v>0</v>
      </c>
      <c r="G466" s="149"/>
      <c r="H466" s="192">
        <v>750</v>
      </c>
      <c r="I466" s="149"/>
      <c r="J466" s="159">
        <f>(F466*H466)</f>
        <v>0</v>
      </c>
    </row>
    <row r="467" spans="1:10" x14ac:dyDescent="0.15">
      <c r="A467" s="149"/>
      <c r="B467" s="149"/>
      <c r="C467" s="148" t="s">
        <v>598</v>
      </c>
      <c r="D467" s="149"/>
      <c r="E467" s="149"/>
      <c r="F467" s="160">
        <v>0</v>
      </c>
      <c r="G467" s="149"/>
      <c r="H467" s="192">
        <v>900</v>
      </c>
      <c r="I467" s="149"/>
      <c r="J467" s="159">
        <f>(F467*H467)</f>
        <v>0</v>
      </c>
    </row>
    <row r="468" spans="1:10" x14ac:dyDescent="0.15">
      <c r="A468" s="149"/>
      <c r="B468" s="149"/>
      <c r="C468" s="148"/>
      <c r="D468" s="149"/>
      <c r="E468" s="149"/>
      <c r="F468" s="161"/>
      <c r="G468" s="149"/>
      <c r="H468" s="192"/>
      <c r="I468" s="149"/>
      <c r="J468" s="159"/>
    </row>
    <row r="469" spans="1:10" x14ac:dyDescent="0.15">
      <c r="A469" s="149"/>
      <c r="B469" s="148" t="s">
        <v>649</v>
      </c>
      <c r="C469" s="149"/>
      <c r="D469" s="149"/>
      <c r="E469" s="149"/>
      <c r="F469" s="149"/>
      <c r="G469" s="149"/>
      <c r="H469" s="149"/>
      <c r="I469" s="158" t="s">
        <v>428</v>
      </c>
      <c r="J469" s="159">
        <f>SUM(J439:J467)</f>
        <v>0</v>
      </c>
    </row>
    <row r="470" spans="1:10" x14ac:dyDescent="0.15">
      <c r="A470" s="149"/>
      <c r="B470" s="148"/>
      <c r="C470" s="149"/>
      <c r="D470" s="149"/>
      <c r="E470" s="149"/>
      <c r="F470" s="149"/>
      <c r="G470" s="149"/>
      <c r="H470" s="149"/>
      <c r="I470" s="149"/>
      <c r="J470" s="159"/>
    </row>
    <row r="471" spans="1:10" x14ac:dyDescent="0.15">
      <c r="A471" s="149"/>
      <c r="B471" s="148"/>
      <c r="C471" s="149"/>
      <c r="D471" s="149"/>
      <c r="E471" s="149"/>
      <c r="F471" s="149"/>
      <c r="G471" s="149"/>
      <c r="H471" s="149"/>
      <c r="I471" s="149"/>
      <c r="J471" s="159"/>
    </row>
    <row r="472" spans="1:10" x14ac:dyDescent="0.15">
      <c r="A472" s="149"/>
      <c r="B472" s="148"/>
      <c r="C472" s="149"/>
      <c r="D472" s="149"/>
      <c r="E472" s="149"/>
      <c r="F472" s="149"/>
      <c r="G472" s="149"/>
      <c r="H472" s="149"/>
      <c r="I472" s="149"/>
      <c r="J472" s="159"/>
    </row>
    <row r="473" spans="1:10" x14ac:dyDescent="0.15">
      <c r="A473" s="149"/>
      <c r="B473" s="148"/>
      <c r="C473" s="149"/>
      <c r="D473" s="149"/>
      <c r="E473" s="149"/>
      <c r="F473" s="149"/>
      <c r="G473" s="149"/>
      <c r="H473" s="149"/>
      <c r="I473" s="149"/>
      <c r="J473" s="159"/>
    </row>
    <row r="474" spans="1:10" x14ac:dyDescent="0.15">
      <c r="A474" s="149"/>
      <c r="B474" s="148"/>
      <c r="C474" s="148"/>
      <c r="D474" s="149"/>
      <c r="E474" s="149"/>
      <c r="F474" s="149"/>
      <c r="G474" s="149"/>
      <c r="H474" s="149"/>
      <c r="I474" s="158"/>
      <c r="J474" s="159"/>
    </row>
    <row r="475" spans="1:10" x14ac:dyDescent="0.15">
      <c r="A475" s="149"/>
      <c r="B475" s="149"/>
      <c r="C475" s="149"/>
      <c r="D475" s="149"/>
      <c r="E475" s="149"/>
      <c r="F475" s="149"/>
      <c r="G475" s="149"/>
      <c r="H475" s="149"/>
      <c r="I475" s="149"/>
      <c r="J475" s="148" t="s">
        <v>401</v>
      </c>
    </row>
    <row r="476" spans="1:10" x14ac:dyDescent="0.15">
      <c r="A476" s="149"/>
      <c r="B476" s="148" t="s">
        <v>645</v>
      </c>
      <c r="C476" s="149"/>
      <c r="D476" s="149"/>
      <c r="E476" s="149"/>
      <c r="F476" s="149"/>
      <c r="G476" s="149"/>
      <c r="H476" s="149"/>
      <c r="I476" s="149"/>
      <c r="J476" s="161"/>
    </row>
    <row r="477" spans="1:10" x14ac:dyDescent="0.15">
      <c r="A477" s="149"/>
      <c r="B477" s="149"/>
      <c r="C477" s="149"/>
      <c r="D477" s="149"/>
      <c r="E477" s="149"/>
      <c r="F477" s="149"/>
      <c r="G477" s="149"/>
      <c r="H477" s="149"/>
      <c r="I477" s="149"/>
      <c r="J477" s="149"/>
    </row>
    <row r="478" spans="1:10" ht="12.75" x14ac:dyDescent="0.2">
      <c r="A478" s="149"/>
      <c r="B478" s="149"/>
      <c r="C478" s="149"/>
      <c r="D478" s="149"/>
      <c r="E478" s="202" t="s">
        <v>293</v>
      </c>
      <c r="F478" s="149"/>
      <c r="G478" s="149"/>
      <c r="H478" s="149"/>
      <c r="I478" s="149"/>
      <c r="J478" s="149"/>
    </row>
    <row r="479" spans="1:10" x14ac:dyDescent="0.15">
      <c r="A479" s="149"/>
      <c r="B479" s="149"/>
      <c r="C479" s="149"/>
      <c r="D479" s="149"/>
      <c r="E479" s="148" t="s">
        <v>613</v>
      </c>
      <c r="F479" s="149"/>
      <c r="G479" s="149"/>
      <c r="H479" s="149"/>
      <c r="I479" s="149"/>
      <c r="J479" s="149"/>
    </row>
    <row r="480" spans="1:10" x14ac:dyDescent="0.15">
      <c r="A480" s="131"/>
      <c r="B480" s="149"/>
      <c r="C480" s="193" t="s">
        <v>355</v>
      </c>
      <c r="D480" s="149"/>
      <c r="E480" s="149"/>
      <c r="F480" s="149"/>
      <c r="G480" s="149"/>
      <c r="H480" s="149"/>
      <c r="I480" s="149"/>
      <c r="J480" s="149"/>
    </row>
    <row r="481" spans="1:10" x14ac:dyDescent="0.15">
      <c r="A481" s="149"/>
      <c r="B481" s="149"/>
      <c r="C481" s="149"/>
      <c r="D481" s="149"/>
      <c r="E481" s="149"/>
      <c r="F481" s="149"/>
      <c r="G481" s="149"/>
      <c r="H481" s="149"/>
      <c r="I481" s="149"/>
      <c r="J481" s="149"/>
    </row>
    <row r="482" spans="1:10" x14ac:dyDescent="0.15">
      <c r="A482" s="149"/>
      <c r="B482" s="149"/>
      <c r="C482" s="148" t="s">
        <v>406</v>
      </c>
      <c r="D482" s="149"/>
      <c r="E482" s="159">
        <f>E7</f>
        <v>0</v>
      </c>
      <c r="F482" s="149"/>
      <c r="G482" s="149"/>
      <c r="H482" s="149"/>
      <c r="I482" s="149"/>
      <c r="J482" s="149"/>
    </row>
    <row r="483" spans="1:10" x14ac:dyDescent="0.15">
      <c r="A483" s="149"/>
      <c r="B483" s="149"/>
      <c r="C483" s="148" t="s">
        <v>409</v>
      </c>
      <c r="D483" s="149"/>
      <c r="E483" s="159">
        <f>E8</f>
        <v>0</v>
      </c>
      <c r="F483" s="149"/>
      <c r="G483" s="149"/>
      <c r="H483" s="149"/>
      <c r="I483" s="149"/>
      <c r="J483" s="149"/>
    </row>
    <row r="484" spans="1:10" x14ac:dyDescent="0.15">
      <c r="A484" s="149"/>
      <c r="B484" s="149"/>
      <c r="C484" s="148" t="s">
        <v>412</v>
      </c>
      <c r="D484" s="149"/>
      <c r="E484" s="159">
        <f>E9</f>
        <v>0</v>
      </c>
      <c r="F484" s="149"/>
      <c r="G484" s="149"/>
      <c r="H484" s="149"/>
      <c r="I484" s="149"/>
      <c r="J484" s="149"/>
    </row>
    <row r="485" spans="1:10" x14ac:dyDescent="0.15">
      <c r="A485" s="149"/>
      <c r="B485" s="149"/>
      <c r="C485" s="149"/>
      <c r="D485" s="149"/>
      <c r="E485" s="149"/>
      <c r="F485" s="149"/>
      <c r="G485" s="149"/>
      <c r="H485" s="149"/>
      <c r="I485" s="149"/>
      <c r="J485" s="149"/>
    </row>
    <row r="486" spans="1:10" x14ac:dyDescent="0.15">
      <c r="A486" s="149"/>
      <c r="B486" s="149"/>
      <c r="C486" s="148" t="s">
        <v>570</v>
      </c>
      <c r="D486" s="149"/>
      <c r="E486" s="149"/>
      <c r="F486" s="156" t="s">
        <v>495</v>
      </c>
      <c r="G486" s="149"/>
      <c r="H486" s="156" t="s">
        <v>496</v>
      </c>
      <c r="I486" s="149"/>
      <c r="J486" s="156" t="s">
        <v>497</v>
      </c>
    </row>
    <row r="487" spans="1:10" x14ac:dyDescent="0.15">
      <c r="A487" s="149"/>
      <c r="B487" s="148" t="s">
        <v>571</v>
      </c>
      <c r="C487" s="149"/>
      <c r="D487" s="149"/>
      <c r="E487" s="149"/>
      <c r="F487" s="156" t="s">
        <v>631</v>
      </c>
      <c r="G487" s="149"/>
      <c r="H487" s="156" t="s">
        <v>573</v>
      </c>
      <c r="I487" s="149"/>
      <c r="J487" s="156" t="s">
        <v>632</v>
      </c>
    </row>
    <row r="488" spans="1:10" x14ac:dyDescent="0.15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</row>
    <row r="489" spans="1:10" x14ac:dyDescent="0.15">
      <c r="A489" s="149"/>
      <c r="B489" s="148" t="s">
        <v>575</v>
      </c>
      <c r="C489" s="149"/>
      <c r="D489" s="149"/>
      <c r="E489" s="149"/>
      <c r="F489" s="160">
        <v>0</v>
      </c>
      <c r="G489" s="149"/>
      <c r="H489" s="192">
        <v>60</v>
      </c>
      <c r="I489" s="158" t="s">
        <v>428</v>
      </c>
      <c r="J489" s="159">
        <f>(F489*H489)</f>
        <v>0</v>
      </c>
    </row>
    <row r="490" spans="1:10" x14ac:dyDescent="0.15">
      <c r="A490" s="149"/>
      <c r="B490" s="148" t="s">
        <v>576</v>
      </c>
      <c r="C490" s="149"/>
      <c r="D490" s="149"/>
      <c r="E490" s="149"/>
      <c r="F490" s="160">
        <v>0</v>
      </c>
      <c r="G490" s="149"/>
      <c r="H490" s="192">
        <v>225</v>
      </c>
      <c r="I490" s="149"/>
      <c r="J490" s="159">
        <f>(F490*H490)</f>
        <v>0</v>
      </c>
    </row>
    <row r="491" spans="1:10" x14ac:dyDescent="0.15">
      <c r="A491" s="149"/>
      <c r="B491" s="149"/>
      <c r="C491" s="149"/>
      <c r="D491" s="149"/>
      <c r="E491" s="149"/>
      <c r="F491" s="161"/>
      <c r="G491" s="149"/>
      <c r="H491" s="192"/>
      <c r="I491" s="149"/>
      <c r="J491" s="149"/>
    </row>
    <row r="492" spans="1:10" x14ac:dyDescent="0.15">
      <c r="A492" s="149"/>
      <c r="B492" s="148" t="s">
        <v>428</v>
      </c>
      <c r="C492" s="148" t="s">
        <v>228</v>
      </c>
      <c r="D492" s="149"/>
      <c r="E492" s="149"/>
      <c r="F492" s="160">
        <v>0</v>
      </c>
      <c r="G492" s="149"/>
      <c r="H492" s="192">
        <v>300</v>
      </c>
      <c r="I492" s="149"/>
      <c r="J492" s="159">
        <f>(F492*H492)</f>
        <v>0</v>
      </c>
    </row>
    <row r="493" spans="1:10" x14ac:dyDescent="0.15">
      <c r="A493" s="149"/>
      <c r="B493" s="149"/>
      <c r="C493" s="149"/>
      <c r="D493" s="149"/>
      <c r="E493" s="149"/>
      <c r="F493" s="194" t="s">
        <v>401</v>
      </c>
      <c r="G493" s="149"/>
      <c r="H493" s="192"/>
      <c r="I493" s="149"/>
      <c r="J493" s="149"/>
    </row>
    <row r="494" spans="1:10" x14ac:dyDescent="0.15">
      <c r="A494" s="149"/>
      <c r="B494" s="149"/>
      <c r="C494" s="148" t="s">
        <v>227</v>
      </c>
      <c r="D494" s="149"/>
      <c r="E494" s="149"/>
      <c r="F494" s="160">
        <v>0</v>
      </c>
      <c r="G494" s="149"/>
      <c r="H494" s="192">
        <v>425</v>
      </c>
      <c r="I494" s="149"/>
      <c r="J494" s="159">
        <f>(F494*H494)</f>
        <v>0</v>
      </c>
    </row>
    <row r="495" spans="1:10" x14ac:dyDescent="0.15">
      <c r="A495" s="149"/>
      <c r="B495" s="149"/>
      <c r="C495" s="149"/>
      <c r="D495" s="149"/>
      <c r="E495" s="149"/>
      <c r="F495" s="161"/>
      <c r="G495" s="149"/>
      <c r="H495" s="192"/>
      <c r="I495" s="149"/>
      <c r="J495" s="149"/>
    </row>
    <row r="496" spans="1:10" x14ac:dyDescent="0.15">
      <c r="A496" s="149"/>
      <c r="B496" s="149"/>
      <c r="C496" s="148" t="s">
        <v>226</v>
      </c>
      <c r="D496" s="149"/>
      <c r="E496" s="149"/>
      <c r="F496" s="160">
        <v>0</v>
      </c>
      <c r="G496" s="149"/>
      <c r="H496" s="192">
        <v>500</v>
      </c>
      <c r="I496" s="149"/>
      <c r="J496" s="159">
        <f>(F496*H496)</f>
        <v>0</v>
      </c>
    </row>
    <row r="497" spans="1:10" x14ac:dyDescent="0.15">
      <c r="A497" s="149"/>
      <c r="B497" s="149"/>
      <c r="C497" s="149"/>
      <c r="D497" s="149"/>
      <c r="E497" s="149"/>
      <c r="F497" s="161"/>
      <c r="G497" s="149"/>
      <c r="H497" s="192"/>
      <c r="I497" s="149"/>
      <c r="J497" s="149"/>
    </row>
    <row r="498" spans="1:10" x14ac:dyDescent="0.15">
      <c r="A498" s="149"/>
      <c r="B498" s="149"/>
      <c r="C498" s="148" t="s">
        <v>225</v>
      </c>
      <c r="D498" s="149"/>
      <c r="E498" s="149"/>
      <c r="F498" s="160">
        <v>0</v>
      </c>
      <c r="G498" s="149"/>
      <c r="H498" s="192">
        <v>575</v>
      </c>
      <c r="I498" s="149"/>
      <c r="J498" s="159">
        <f>(F498*H498)</f>
        <v>0</v>
      </c>
    </row>
    <row r="499" spans="1:10" x14ac:dyDescent="0.15">
      <c r="A499" s="149"/>
      <c r="B499" s="149"/>
      <c r="C499" s="149"/>
      <c r="D499" s="149"/>
      <c r="E499" s="149"/>
      <c r="F499" s="161"/>
      <c r="G499" s="149"/>
      <c r="H499" s="192"/>
      <c r="I499" s="149"/>
      <c r="J499" s="149"/>
    </row>
    <row r="500" spans="1:10" x14ac:dyDescent="0.15">
      <c r="A500" s="149"/>
      <c r="B500" s="149"/>
      <c r="C500" s="148" t="s">
        <v>224</v>
      </c>
      <c r="D500" s="149"/>
      <c r="E500" s="149"/>
      <c r="F500" s="160">
        <v>0</v>
      </c>
      <c r="G500" s="149"/>
      <c r="H500" s="192">
        <v>650</v>
      </c>
      <c r="I500" s="149"/>
      <c r="J500" s="159">
        <f>(F500*H500)</f>
        <v>0</v>
      </c>
    </row>
    <row r="501" spans="1:10" x14ac:dyDescent="0.15">
      <c r="A501" s="149"/>
      <c r="B501" s="149"/>
      <c r="C501" s="149"/>
      <c r="D501" s="149"/>
      <c r="E501" s="149"/>
      <c r="F501" s="161"/>
      <c r="G501" s="149"/>
      <c r="H501" s="192"/>
      <c r="I501" s="149"/>
      <c r="J501" s="149"/>
    </row>
    <row r="502" spans="1:10" x14ac:dyDescent="0.15">
      <c r="A502" s="149"/>
      <c r="B502" s="149"/>
      <c r="C502" s="148" t="s">
        <v>229</v>
      </c>
      <c r="D502" s="149"/>
      <c r="E502" s="149"/>
      <c r="F502" s="160">
        <v>0</v>
      </c>
      <c r="G502" s="149"/>
      <c r="H502" s="192">
        <v>750</v>
      </c>
      <c r="I502" s="149"/>
      <c r="J502" s="159">
        <f>(F502*H502)</f>
        <v>0</v>
      </c>
    </row>
    <row r="503" spans="1:10" x14ac:dyDescent="0.15">
      <c r="A503" s="149"/>
      <c r="B503" s="149"/>
      <c r="C503" s="149"/>
      <c r="D503" s="149"/>
      <c r="E503" s="149"/>
      <c r="F503" s="161"/>
      <c r="G503" s="149"/>
      <c r="H503" s="192"/>
      <c r="I503" s="149"/>
      <c r="J503" s="149"/>
    </row>
    <row r="504" spans="1:10" x14ac:dyDescent="0.15">
      <c r="A504" s="149"/>
      <c r="B504" s="149"/>
      <c r="C504" s="148" t="s">
        <v>230</v>
      </c>
      <c r="D504" s="149"/>
      <c r="E504" s="149"/>
      <c r="F504" s="160">
        <v>0</v>
      </c>
      <c r="G504" s="149"/>
      <c r="H504" s="192">
        <v>850</v>
      </c>
      <c r="I504" s="149"/>
      <c r="J504" s="159">
        <f>(F504*H504)</f>
        <v>0</v>
      </c>
    </row>
    <row r="505" spans="1:10" x14ac:dyDescent="0.15">
      <c r="A505" s="149"/>
      <c r="B505" s="149"/>
      <c r="C505" s="149"/>
      <c r="D505" s="149"/>
      <c r="E505" s="149"/>
      <c r="F505" s="161"/>
      <c r="G505" s="149"/>
      <c r="H505" s="192"/>
      <c r="I505" s="149"/>
      <c r="J505" s="149"/>
    </row>
    <row r="506" spans="1:10" x14ac:dyDescent="0.15">
      <c r="A506" s="149"/>
      <c r="B506" s="149"/>
      <c r="C506" s="148" t="s">
        <v>231</v>
      </c>
      <c r="D506" s="149"/>
      <c r="E506" s="149"/>
      <c r="F506" s="160">
        <v>0</v>
      </c>
      <c r="G506" s="149"/>
      <c r="H506" s="192">
        <v>1000</v>
      </c>
      <c r="I506" s="149"/>
      <c r="J506" s="159">
        <f>(F506*H506)</f>
        <v>0</v>
      </c>
    </row>
    <row r="507" spans="1:10" x14ac:dyDescent="0.15">
      <c r="A507" s="149"/>
      <c r="B507" s="149"/>
      <c r="C507" s="149"/>
      <c r="D507" s="149"/>
      <c r="E507" s="149"/>
      <c r="F507" s="161"/>
      <c r="G507" s="149"/>
      <c r="H507" s="192"/>
      <c r="I507" s="149"/>
      <c r="J507" s="149"/>
    </row>
    <row r="508" spans="1:10" x14ac:dyDescent="0.15">
      <c r="A508" s="149"/>
      <c r="B508" s="149"/>
      <c r="C508" s="148" t="s">
        <v>232</v>
      </c>
      <c r="D508" s="149"/>
      <c r="E508" s="149"/>
      <c r="F508" s="160">
        <v>0</v>
      </c>
      <c r="G508" s="149"/>
      <c r="H508" s="192">
        <v>1250</v>
      </c>
      <c r="I508" s="149"/>
      <c r="J508" s="159">
        <f>(F508*H508)</f>
        <v>0</v>
      </c>
    </row>
    <row r="509" spans="1:10" x14ac:dyDescent="0.15">
      <c r="A509" s="149"/>
      <c r="B509" s="149"/>
      <c r="C509" s="149"/>
      <c r="D509" s="149"/>
      <c r="E509" s="149"/>
      <c r="F509" s="161"/>
      <c r="G509" s="149"/>
      <c r="H509" s="192"/>
      <c r="I509" s="149"/>
      <c r="J509" s="149"/>
    </row>
    <row r="510" spans="1:10" x14ac:dyDescent="0.15">
      <c r="A510" s="149"/>
      <c r="B510" s="149"/>
      <c r="C510" s="148" t="s">
        <v>233</v>
      </c>
      <c r="D510" s="149"/>
      <c r="E510" s="149"/>
      <c r="F510" s="160">
        <v>0</v>
      </c>
      <c r="G510" s="149"/>
      <c r="H510" s="197">
        <v>0.03</v>
      </c>
      <c r="I510" s="149"/>
      <c r="J510" s="160">
        <v>0</v>
      </c>
    </row>
    <row r="511" spans="1:10" x14ac:dyDescent="0.15">
      <c r="A511" s="149"/>
      <c r="B511" s="149"/>
      <c r="C511" s="149"/>
      <c r="D511" s="149"/>
      <c r="E511" s="149"/>
      <c r="F511" s="161"/>
      <c r="G511" s="149"/>
      <c r="H511" s="192"/>
      <c r="I511" s="149"/>
      <c r="J511" s="149"/>
    </row>
    <row r="512" spans="1:10" ht="12.75" x14ac:dyDescent="0.2">
      <c r="A512" s="149"/>
      <c r="B512" s="149"/>
      <c r="C512" s="193" t="s">
        <v>234</v>
      </c>
      <c r="D512" s="149"/>
      <c r="E512" s="149"/>
      <c r="F512" s="160">
        <v>0</v>
      </c>
      <c r="G512" s="149"/>
      <c r="H512" s="203" t="s">
        <v>236</v>
      </c>
      <c r="I512" s="149"/>
      <c r="J512" s="160">
        <v>0</v>
      </c>
    </row>
    <row r="513" spans="1:12" x14ac:dyDescent="0.15">
      <c r="A513" s="149"/>
      <c r="B513" s="149"/>
      <c r="C513" s="149"/>
      <c r="D513" s="149"/>
      <c r="E513" s="149"/>
      <c r="F513" s="195"/>
      <c r="G513" s="149"/>
      <c r="H513" s="199" t="s">
        <v>237</v>
      </c>
      <c r="I513" s="149"/>
      <c r="J513" s="198"/>
    </row>
    <row r="514" spans="1:12" ht="12.75" x14ac:dyDescent="0.2">
      <c r="A514" s="149"/>
      <c r="B514" s="149"/>
      <c r="C514" s="148" t="s">
        <v>235</v>
      </c>
      <c r="D514" s="149"/>
      <c r="E514" s="149"/>
      <c r="F514" s="160">
        <v>0</v>
      </c>
      <c r="G514" s="149"/>
      <c r="H514" s="203" t="s">
        <v>238</v>
      </c>
      <c r="I514" s="149"/>
      <c r="J514" s="160">
        <v>0</v>
      </c>
    </row>
    <row r="515" spans="1:12" ht="12.75" x14ac:dyDescent="0.2">
      <c r="A515" s="149"/>
      <c r="B515" s="149"/>
      <c r="C515" s="149"/>
      <c r="D515" s="149"/>
      <c r="E515" s="149"/>
      <c r="F515" s="161"/>
      <c r="G515" s="149"/>
      <c r="H515" s="203" t="s">
        <v>239</v>
      </c>
      <c r="I515" s="149"/>
      <c r="J515" s="149"/>
    </row>
    <row r="516" spans="1:12" x14ac:dyDescent="0.15">
      <c r="B516" s="204" t="s">
        <v>268</v>
      </c>
      <c r="C516" s="205"/>
      <c r="D516" s="205"/>
      <c r="E516" s="206"/>
      <c r="F516" s="205"/>
      <c r="G516" s="205"/>
      <c r="H516" s="205"/>
      <c r="I516" s="205"/>
      <c r="J516" s="205"/>
    </row>
    <row r="517" spans="1:12" x14ac:dyDescent="0.15">
      <c r="A517" s="149"/>
      <c r="B517" s="204" t="s">
        <v>269</v>
      </c>
      <c r="C517" s="205"/>
      <c r="D517" s="205"/>
      <c r="E517" s="205"/>
      <c r="F517" s="205"/>
      <c r="G517" s="205"/>
      <c r="H517" s="205"/>
      <c r="I517" s="205"/>
      <c r="J517" s="205"/>
    </row>
    <row r="518" spans="1:12" x14ac:dyDescent="0.15">
      <c r="A518" s="149"/>
      <c r="B518" s="191"/>
      <c r="C518" s="149"/>
      <c r="D518" s="149"/>
      <c r="E518" s="149"/>
      <c r="F518" s="161"/>
      <c r="G518" s="149"/>
      <c r="H518" s="192"/>
      <c r="I518" s="149"/>
      <c r="J518" s="149"/>
    </row>
    <row r="519" spans="1:12" ht="12.75" x14ac:dyDescent="0.2">
      <c r="A519" s="149"/>
      <c r="B519" s="207" t="s">
        <v>270</v>
      </c>
      <c r="C519" s="208" t="s">
        <v>271</v>
      </c>
      <c r="D519" s="205"/>
      <c r="E519" s="205"/>
      <c r="F519" s="160">
        <v>0</v>
      </c>
      <c r="G519" s="205"/>
      <c r="H519" s="209">
        <v>750</v>
      </c>
      <c r="I519" s="205"/>
      <c r="J519" s="160">
        <f>F519*H519</f>
        <v>0</v>
      </c>
    </row>
    <row r="520" spans="1:12" ht="12.75" x14ac:dyDescent="0.2">
      <c r="A520" s="149"/>
      <c r="B520" s="207" t="s">
        <v>272</v>
      </c>
      <c r="C520" s="208" t="s">
        <v>273</v>
      </c>
      <c r="D520" s="205"/>
      <c r="E520" s="205"/>
      <c r="F520" s="160">
        <v>0</v>
      </c>
      <c r="G520" s="205"/>
      <c r="H520" s="209">
        <v>400</v>
      </c>
      <c r="I520" s="205"/>
      <c r="J520" s="160">
        <f>F520*H520</f>
        <v>0</v>
      </c>
    </row>
    <row r="521" spans="1:12" ht="12.75" x14ac:dyDescent="0.2">
      <c r="A521" s="149"/>
      <c r="B521" s="210"/>
      <c r="C521" s="206"/>
      <c r="D521" s="205"/>
      <c r="E521" s="205"/>
      <c r="F521" s="161"/>
      <c r="G521" s="205"/>
      <c r="H521" s="209"/>
      <c r="I521" s="205"/>
      <c r="J521" s="159"/>
    </row>
    <row r="522" spans="1:12" ht="12.75" x14ac:dyDescent="0.2">
      <c r="A522" s="149"/>
      <c r="B522" s="207" t="s">
        <v>274</v>
      </c>
      <c r="C522" s="208" t="s">
        <v>275</v>
      </c>
      <c r="D522" s="205"/>
      <c r="E522" s="205"/>
      <c r="F522" s="160">
        <v>0</v>
      </c>
      <c r="G522" s="205"/>
      <c r="H522" s="209">
        <v>750</v>
      </c>
      <c r="I522" s="205"/>
      <c r="J522" s="160">
        <f>F522*H522</f>
        <v>0</v>
      </c>
      <c r="L522" s="137" t="s">
        <v>401</v>
      </c>
    </row>
    <row r="523" spans="1:12" ht="12.75" x14ac:dyDescent="0.2">
      <c r="B523" s="207" t="s">
        <v>276</v>
      </c>
      <c r="C523" s="208" t="s">
        <v>277</v>
      </c>
      <c r="D523" s="205"/>
      <c r="E523" s="205"/>
      <c r="F523" s="160">
        <v>0</v>
      </c>
      <c r="G523" s="205"/>
      <c r="H523" s="209">
        <v>400</v>
      </c>
      <c r="I523" s="205"/>
      <c r="J523" s="160">
        <f>F523*H523</f>
        <v>0</v>
      </c>
    </row>
    <row r="524" spans="1:12" ht="12.75" x14ac:dyDescent="0.2">
      <c r="B524" s="210"/>
      <c r="C524" s="206"/>
      <c r="D524" s="205"/>
      <c r="E524" s="205"/>
      <c r="F524" s="161"/>
      <c r="G524" s="205"/>
      <c r="H524" s="209"/>
      <c r="I524" s="205"/>
      <c r="J524" s="211"/>
    </row>
    <row r="525" spans="1:12" ht="12.75" x14ac:dyDescent="0.2">
      <c r="B525" s="207" t="s">
        <v>278</v>
      </c>
      <c r="C525" s="205" t="s">
        <v>279</v>
      </c>
      <c r="D525" s="205"/>
      <c r="E525" s="205"/>
      <c r="F525" s="56">
        <f>'Allocated LAE Worksheet'!E40</f>
        <v>0</v>
      </c>
      <c r="G525" s="205"/>
      <c r="H525" s="209"/>
      <c r="I525" s="205"/>
      <c r="J525" s="56">
        <f>'Allocated LAE Worksheet'!J40</f>
        <v>0</v>
      </c>
    </row>
    <row r="526" spans="1:12" x14ac:dyDescent="0.15">
      <c r="B526" s="205"/>
      <c r="C526" s="205" t="s">
        <v>280</v>
      </c>
      <c r="D526" s="205"/>
      <c r="E526" s="205"/>
      <c r="F526" s="161"/>
      <c r="G526" s="205"/>
      <c r="H526" s="209"/>
      <c r="I526" s="205"/>
      <c r="J526" s="211"/>
    </row>
    <row r="528" spans="1:12" x14ac:dyDescent="0.15">
      <c r="A528" s="149"/>
      <c r="B528" s="193" t="s">
        <v>243</v>
      </c>
      <c r="C528" s="149"/>
      <c r="D528" s="149"/>
      <c r="E528" s="149"/>
      <c r="F528" s="149"/>
      <c r="G528" s="149"/>
      <c r="H528" s="149"/>
      <c r="I528" s="158" t="s">
        <v>428</v>
      </c>
      <c r="J528" s="159">
        <f>SUM(J489:J525)</f>
        <v>0</v>
      </c>
    </row>
    <row r="529" spans="1:10" ht="12.75" customHeight="1" x14ac:dyDescent="0.15">
      <c r="A529" s="149"/>
      <c r="B529" s="148" t="s">
        <v>645</v>
      </c>
      <c r="C529" s="149"/>
      <c r="D529" s="149"/>
      <c r="E529" s="149"/>
      <c r="F529" s="149"/>
      <c r="G529" s="149"/>
      <c r="H529" s="149"/>
      <c r="I529" s="149"/>
      <c r="J529" s="161"/>
    </row>
    <row r="531" spans="1:10" x14ac:dyDescent="0.15">
      <c r="A531" s="149"/>
      <c r="B531" s="149"/>
      <c r="C531" s="149"/>
      <c r="D531" s="149"/>
      <c r="E531" s="146" t="s">
        <v>223</v>
      </c>
      <c r="F531" s="149"/>
      <c r="G531" s="149"/>
      <c r="H531" s="149"/>
      <c r="I531" s="149"/>
      <c r="J531" s="149"/>
    </row>
    <row r="532" spans="1:10" x14ac:dyDescent="0.15">
      <c r="A532" s="149"/>
      <c r="B532" s="148" t="s">
        <v>240</v>
      </c>
      <c r="C532" s="149"/>
      <c r="D532" s="149"/>
      <c r="E532" s="149"/>
      <c r="F532" s="149"/>
      <c r="G532" s="149"/>
      <c r="H532" s="149"/>
      <c r="I532" s="149"/>
      <c r="J532" s="149"/>
    </row>
    <row r="533" spans="1:10" x14ac:dyDescent="0.15">
      <c r="A533" s="149"/>
      <c r="B533" s="148" t="s">
        <v>241</v>
      </c>
      <c r="C533" s="149"/>
      <c r="D533" s="149"/>
      <c r="E533" s="149"/>
      <c r="F533" s="149"/>
      <c r="G533" s="149"/>
      <c r="H533" s="149"/>
      <c r="I533" s="149"/>
      <c r="J533" s="149"/>
    </row>
    <row r="534" spans="1:10" x14ac:dyDescent="0.15">
      <c r="A534" s="149"/>
      <c r="B534" s="149"/>
      <c r="C534" s="149"/>
      <c r="D534" s="149"/>
      <c r="E534" s="149"/>
      <c r="F534" s="149"/>
      <c r="G534" s="149"/>
      <c r="H534" s="149"/>
      <c r="I534" s="149"/>
      <c r="J534" s="149"/>
    </row>
    <row r="535" spans="1:10" x14ac:dyDescent="0.15">
      <c r="A535" s="149"/>
      <c r="B535" s="149"/>
      <c r="C535" s="148" t="s">
        <v>406</v>
      </c>
      <c r="D535" s="149"/>
      <c r="E535" s="159">
        <f>E7</f>
        <v>0</v>
      </c>
      <c r="F535" s="149"/>
      <c r="G535" s="149"/>
      <c r="H535" s="149"/>
      <c r="I535" s="149"/>
      <c r="J535" s="149"/>
    </row>
    <row r="536" spans="1:10" x14ac:dyDescent="0.15">
      <c r="A536" s="149"/>
      <c r="B536" s="149"/>
      <c r="C536" s="148" t="s">
        <v>409</v>
      </c>
      <c r="D536" s="149"/>
      <c r="E536" s="159">
        <f>E8</f>
        <v>0</v>
      </c>
      <c r="F536" s="149"/>
      <c r="G536" s="149"/>
      <c r="H536" s="149"/>
      <c r="I536" s="149"/>
      <c r="J536" s="149"/>
    </row>
    <row r="537" spans="1:10" x14ac:dyDescent="0.15">
      <c r="A537" s="149"/>
      <c r="B537" s="149"/>
      <c r="C537" s="148" t="s">
        <v>412</v>
      </c>
      <c r="D537" s="149"/>
      <c r="E537" s="159">
        <f>E9</f>
        <v>0</v>
      </c>
      <c r="F537" s="149"/>
      <c r="G537" s="149"/>
      <c r="H537" s="149"/>
      <c r="I537" s="149"/>
      <c r="J537" s="149"/>
    </row>
    <row r="538" spans="1:10" x14ac:dyDescent="0.15">
      <c r="A538" s="149"/>
      <c r="B538" s="149"/>
      <c r="C538" s="149"/>
      <c r="D538" s="149"/>
      <c r="E538" s="149"/>
      <c r="F538" s="149"/>
      <c r="G538" s="149"/>
      <c r="H538" s="149"/>
      <c r="I538" s="149"/>
      <c r="J538" s="149"/>
    </row>
    <row r="539" spans="1:10" x14ac:dyDescent="0.15">
      <c r="A539" s="149"/>
      <c r="B539" s="149"/>
      <c r="C539" s="148" t="s">
        <v>570</v>
      </c>
      <c r="D539" s="149"/>
      <c r="E539" s="149"/>
      <c r="F539" s="156" t="s">
        <v>495</v>
      </c>
      <c r="G539" s="149"/>
      <c r="H539" s="156" t="s">
        <v>496</v>
      </c>
      <c r="I539" s="149"/>
      <c r="J539" s="156" t="s">
        <v>497</v>
      </c>
    </row>
    <row r="540" spans="1:10" x14ac:dyDescent="0.15">
      <c r="A540" s="149"/>
      <c r="B540" s="148" t="s">
        <v>571</v>
      </c>
      <c r="C540" s="149"/>
      <c r="D540" s="149"/>
      <c r="E540" s="149"/>
      <c r="F540" s="156" t="s">
        <v>631</v>
      </c>
      <c r="G540" s="149"/>
      <c r="H540" s="156" t="s">
        <v>573</v>
      </c>
      <c r="I540" s="149"/>
      <c r="J540" s="156" t="s">
        <v>632</v>
      </c>
    </row>
    <row r="541" spans="1:10" x14ac:dyDescent="0.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</row>
    <row r="542" spans="1:10" x14ac:dyDescent="0.15">
      <c r="A542" s="149"/>
      <c r="B542" s="148" t="s">
        <v>575</v>
      </c>
      <c r="C542" s="149"/>
      <c r="D542" s="149"/>
      <c r="E542" s="149"/>
      <c r="F542" s="160">
        <v>0</v>
      </c>
      <c r="G542" s="149"/>
      <c r="H542" s="192">
        <v>60</v>
      </c>
      <c r="I542" s="158" t="s">
        <v>428</v>
      </c>
      <c r="J542" s="159">
        <f>(F542*H542)</f>
        <v>0</v>
      </c>
    </row>
    <row r="543" spans="1:10" x14ac:dyDescent="0.15">
      <c r="A543" s="149"/>
      <c r="B543" s="148" t="s">
        <v>576</v>
      </c>
      <c r="C543" s="149"/>
      <c r="D543" s="149"/>
      <c r="E543" s="149"/>
      <c r="F543" s="160">
        <v>0</v>
      </c>
      <c r="G543" s="149"/>
      <c r="H543" s="192">
        <v>225</v>
      </c>
      <c r="I543" s="149"/>
      <c r="J543" s="159">
        <f>(F543*H543)</f>
        <v>0</v>
      </c>
    </row>
    <row r="544" spans="1:10" x14ac:dyDescent="0.15">
      <c r="A544" s="149"/>
      <c r="B544" s="149"/>
      <c r="C544" s="149"/>
      <c r="D544" s="149"/>
      <c r="E544" s="149"/>
      <c r="F544" s="161"/>
      <c r="G544" s="149"/>
      <c r="H544" s="192"/>
      <c r="I544" s="149"/>
      <c r="J544" s="149"/>
    </row>
    <row r="545" spans="1:10" x14ac:dyDescent="0.15">
      <c r="A545" s="149"/>
      <c r="B545" s="148" t="s">
        <v>428</v>
      </c>
      <c r="C545" s="148" t="s">
        <v>252</v>
      </c>
      <c r="D545" s="149"/>
      <c r="E545" s="149"/>
      <c r="F545" s="160">
        <v>0</v>
      </c>
      <c r="G545" s="149"/>
      <c r="H545" s="192">
        <v>300</v>
      </c>
      <c r="I545" s="149"/>
      <c r="J545" s="159">
        <f>(F545*H545)</f>
        <v>0</v>
      </c>
    </row>
    <row r="546" spans="1:10" x14ac:dyDescent="0.15">
      <c r="A546" s="149"/>
      <c r="B546" s="149"/>
      <c r="C546" s="149"/>
      <c r="D546" s="149"/>
      <c r="E546" s="149"/>
      <c r="F546" s="194" t="s">
        <v>401</v>
      </c>
      <c r="G546" s="149"/>
      <c r="H546" s="192"/>
      <c r="I546" s="149"/>
      <c r="J546" s="149"/>
    </row>
    <row r="547" spans="1:10" x14ac:dyDescent="0.15">
      <c r="A547" s="149"/>
      <c r="B547" s="149"/>
      <c r="C547" s="148" t="s">
        <v>253</v>
      </c>
      <c r="D547" s="149"/>
      <c r="E547" s="149"/>
      <c r="F547" s="160">
        <v>0</v>
      </c>
      <c r="G547" s="149"/>
      <c r="H547" s="192">
        <v>425</v>
      </c>
      <c r="I547" s="149"/>
      <c r="J547" s="159">
        <f>(F547*H547)</f>
        <v>0</v>
      </c>
    </row>
    <row r="548" spans="1:10" x14ac:dyDescent="0.15">
      <c r="A548" s="149"/>
      <c r="B548" s="149"/>
      <c r="C548" s="149"/>
      <c r="D548" s="149"/>
      <c r="E548" s="149"/>
      <c r="F548" s="161"/>
      <c r="G548" s="149"/>
      <c r="H548" s="192"/>
      <c r="I548" s="149"/>
      <c r="J548" s="149"/>
    </row>
    <row r="549" spans="1:10" x14ac:dyDescent="0.15">
      <c r="A549" s="149"/>
      <c r="B549" s="149"/>
      <c r="C549" s="148" t="s">
        <v>254</v>
      </c>
      <c r="D549" s="149"/>
      <c r="E549" s="149"/>
      <c r="F549" s="160">
        <v>0</v>
      </c>
      <c r="G549" s="149"/>
      <c r="H549" s="192">
        <v>500</v>
      </c>
      <c r="I549" s="149"/>
      <c r="J549" s="159">
        <f>(F549*H549)</f>
        <v>0</v>
      </c>
    </row>
    <row r="550" spans="1:10" x14ac:dyDescent="0.15">
      <c r="A550" s="149"/>
      <c r="B550" s="149"/>
      <c r="C550" s="149"/>
      <c r="D550" s="149"/>
      <c r="E550" s="149"/>
      <c r="F550" s="161"/>
      <c r="G550" s="149"/>
      <c r="H550" s="192"/>
      <c r="I550" s="149"/>
      <c r="J550" s="149"/>
    </row>
    <row r="551" spans="1:10" x14ac:dyDescent="0.15">
      <c r="A551" s="149"/>
      <c r="B551" s="149"/>
      <c r="C551" s="148" t="s">
        <v>255</v>
      </c>
      <c r="D551" s="149"/>
      <c r="E551" s="149"/>
      <c r="F551" s="160">
        <v>0</v>
      </c>
      <c r="G551" s="149"/>
      <c r="H551" s="192">
        <v>575</v>
      </c>
      <c r="I551" s="149"/>
      <c r="J551" s="159">
        <f>(F551*H551)</f>
        <v>0</v>
      </c>
    </row>
    <row r="552" spans="1:10" x14ac:dyDescent="0.15">
      <c r="A552" s="149"/>
      <c r="B552" s="149"/>
      <c r="C552" s="149"/>
      <c r="D552" s="149"/>
      <c r="E552" s="149"/>
      <c r="F552" s="161"/>
      <c r="G552" s="149"/>
      <c r="H552" s="192"/>
      <c r="I552" s="149"/>
      <c r="J552" s="149"/>
    </row>
    <row r="553" spans="1:10" x14ac:dyDescent="0.15">
      <c r="A553" s="149"/>
      <c r="B553" s="149"/>
      <c r="C553" s="148" t="s">
        <v>256</v>
      </c>
      <c r="D553" s="149"/>
      <c r="E553" s="149"/>
      <c r="F553" s="160">
        <v>0</v>
      </c>
      <c r="G553" s="149"/>
      <c r="H553" s="192">
        <v>650</v>
      </c>
      <c r="I553" s="149"/>
      <c r="J553" s="159">
        <f>(F553*H553)</f>
        <v>0</v>
      </c>
    </row>
    <row r="554" spans="1:10" x14ac:dyDescent="0.15">
      <c r="A554" s="149"/>
      <c r="B554" s="149"/>
      <c r="C554" s="149"/>
      <c r="D554" s="149"/>
      <c r="E554" s="149"/>
      <c r="F554" s="161"/>
      <c r="G554" s="149"/>
      <c r="H554" s="192"/>
      <c r="I554" s="149"/>
      <c r="J554" s="149"/>
    </row>
    <row r="555" spans="1:10" x14ac:dyDescent="0.15">
      <c r="A555" s="149"/>
      <c r="B555" s="149"/>
      <c r="C555" s="148" t="s">
        <v>595</v>
      </c>
      <c r="D555" s="149"/>
      <c r="E555" s="149"/>
      <c r="F555" s="160">
        <v>0</v>
      </c>
      <c r="G555" s="149"/>
      <c r="H555" s="192">
        <v>750</v>
      </c>
      <c r="I555" s="149"/>
      <c r="J555" s="159">
        <f>(F555*H555)</f>
        <v>0</v>
      </c>
    </row>
    <row r="556" spans="1:10" x14ac:dyDescent="0.15">
      <c r="A556" s="149"/>
      <c r="B556" s="149"/>
      <c r="C556" s="149"/>
      <c r="D556" s="149"/>
      <c r="E556" s="149"/>
      <c r="F556" s="161"/>
      <c r="G556" s="149"/>
      <c r="H556" s="192"/>
      <c r="I556" s="149"/>
      <c r="J556" s="149"/>
    </row>
    <row r="557" spans="1:10" x14ac:dyDescent="0.15">
      <c r="A557" s="149"/>
      <c r="B557" s="149"/>
      <c r="C557" s="148" t="s">
        <v>622</v>
      </c>
      <c r="D557" s="149"/>
      <c r="E557" s="149"/>
      <c r="F557" s="160">
        <v>0</v>
      </c>
      <c r="G557" s="149"/>
      <c r="H557" s="192">
        <v>850</v>
      </c>
      <c r="I557" s="149"/>
      <c r="J557" s="159">
        <f>(F557*H557)</f>
        <v>0</v>
      </c>
    </row>
    <row r="558" spans="1:10" x14ac:dyDescent="0.15">
      <c r="A558" s="149"/>
      <c r="B558" s="149"/>
      <c r="C558" s="149"/>
      <c r="D558" s="149"/>
      <c r="E558" s="149"/>
      <c r="F558" s="161"/>
      <c r="G558" s="149"/>
      <c r="H558" s="192"/>
      <c r="I558" s="149"/>
      <c r="J558" s="149"/>
    </row>
    <row r="559" spans="1:10" x14ac:dyDescent="0.15">
      <c r="A559" s="149"/>
      <c r="B559" s="149"/>
      <c r="C559" s="148" t="s">
        <v>598</v>
      </c>
      <c r="D559" s="149"/>
      <c r="E559" s="149"/>
      <c r="F559" s="160">
        <v>0</v>
      </c>
      <c r="G559" s="149"/>
      <c r="H559" s="192">
        <v>1000</v>
      </c>
      <c r="I559" s="149"/>
      <c r="J559" s="159">
        <f>(F559*H559)</f>
        <v>0</v>
      </c>
    </row>
    <row r="560" spans="1:10" x14ac:dyDescent="0.15">
      <c r="A560" s="149"/>
      <c r="B560" s="149"/>
      <c r="C560" s="148"/>
      <c r="D560" s="149"/>
      <c r="E560" s="149"/>
      <c r="F560" s="160"/>
      <c r="G560" s="149"/>
      <c r="H560" s="192"/>
      <c r="I560" s="149"/>
      <c r="J560" s="159"/>
    </row>
    <row r="561" spans="1:10" x14ac:dyDescent="0.15">
      <c r="A561" s="149"/>
      <c r="B561" s="191" t="s">
        <v>1018</v>
      </c>
      <c r="C561" s="148"/>
      <c r="D561" s="149"/>
      <c r="E561" s="149"/>
      <c r="F561" s="161"/>
      <c r="G561" s="149"/>
      <c r="H561" s="192"/>
      <c r="I561" s="325" t="s">
        <v>428</v>
      </c>
      <c r="J561" s="159">
        <f>J691</f>
        <v>0</v>
      </c>
    </row>
    <row r="562" spans="1:10" x14ac:dyDescent="0.15">
      <c r="A562" s="131"/>
      <c r="B562" s="193" t="s">
        <v>924</v>
      </c>
      <c r="C562" s="148"/>
      <c r="D562" s="149"/>
      <c r="E562" s="149"/>
      <c r="F562" s="161"/>
      <c r="G562" s="149"/>
      <c r="H562" s="192"/>
      <c r="I562" s="158"/>
      <c r="J562" s="159">
        <f>J650</f>
        <v>0</v>
      </c>
    </row>
    <row r="563" spans="1:10" x14ac:dyDescent="0.15">
      <c r="A563" s="149"/>
      <c r="B563" s="193" t="s">
        <v>362</v>
      </c>
      <c r="C563" s="148"/>
      <c r="D563" s="149"/>
      <c r="E563" s="149"/>
      <c r="F563" s="161"/>
      <c r="G563" s="149"/>
      <c r="H563" s="192"/>
      <c r="I563" s="158"/>
      <c r="J563" s="159">
        <f>J609</f>
        <v>0</v>
      </c>
    </row>
    <row r="564" spans="1:10" x14ac:dyDescent="0.15">
      <c r="A564" s="149"/>
      <c r="B564" s="193" t="s">
        <v>242</v>
      </c>
      <c r="C564" s="149"/>
      <c r="D564" s="149"/>
      <c r="E564" s="149"/>
      <c r="F564" s="149"/>
      <c r="G564" s="149"/>
      <c r="H564" s="149"/>
      <c r="J564" s="159">
        <f>SUM(J542:J559)</f>
        <v>0</v>
      </c>
    </row>
    <row r="565" spans="1:10" x14ac:dyDescent="0.15">
      <c r="A565" s="149"/>
      <c r="B565" s="193" t="s">
        <v>243</v>
      </c>
      <c r="C565" s="149"/>
      <c r="D565" s="149"/>
      <c r="E565" s="149"/>
      <c r="F565" s="149"/>
      <c r="G565" s="149"/>
      <c r="H565" s="149"/>
      <c r="I565" s="149"/>
      <c r="J565" s="159">
        <f>J528</f>
        <v>0</v>
      </c>
    </row>
    <row r="566" spans="1:10" x14ac:dyDescent="0.15">
      <c r="A566" s="149"/>
      <c r="B566" s="148" t="s">
        <v>649</v>
      </c>
      <c r="C566" s="149"/>
      <c r="D566" s="149"/>
      <c r="E566" s="149"/>
      <c r="F566" s="149"/>
      <c r="G566" s="149"/>
      <c r="H566" s="149"/>
      <c r="I566" s="158"/>
      <c r="J566" s="159">
        <f>J469</f>
        <v>0</v>
      </c>
    </row>
    <row r="567" spans="1:10" x14ac:dyDescent="0.15">
      <c r="A567" s="149"/>
      <c r="B567" s="148" t="s">
        <v>647</v>
      </c>
      <c r="C567" s="149"/>
      <c r="D567" s="149"/>
      <c r="E567" s="149"/>
      <c r="F567" s="149"/>
      <c r="G567" s="149"/>
      <c r="H567" s="149"/>
      <c r="I567" s="149"/>
      <c r="J567" s="159">
        <f>J419</f>
        <v>0</v>
      </c>
    </row>
    <row r="568" spans="1:10" x14ac:dyDescent="0.15">
      <c r="A568" s="149"/>
      <c r="B568" s="148" t="s">
        <v>640</v>
      </c>
      <c r="C568" s="149"/>
      <c r="D568" s="149"/>
      <c r="E568" s="149"/>
      <c r="F568" s="149"/>
      <c r="G568" s="149"/>
      <c r="H568" s="149"/>
      <c r="I568" s="149"/>
      <c r="J568" s="159">
        <f>J367</f>
        <v>0</v>
      </c>
    </row>
    <row r="569" spans="1:10" x14ac:dyDescent="0.15">
      <c r="A569" s="149"/>
      <c r="B569" s="148" t="s">
        <v>641</v>
      </c>
      <c r="C569" s="149"/>
      <c r="D569" s="149"/>
      <c r="E569" s="149"/>
      <c r="F569" s="149"/>
      <c r="G569" s="149"/>
      <c r="H569" s="149"/>
      <c r="I569" s="149"/>
      <c r="J569" s="159">
        <f>J317</f>
        <v>0</v>
      </c>
    </row>
    <row r="570" spans="1:10" x14ac:dyDescent="0.15">
      <c r="A570" s="149"/>
      <c r="B570" s="148" t="s">
        <v>642</v>
      </c>
      <c r="C570" s="149"/>
      <c r="D570" s="149"/>
      <c r="E570" s="149"/>
      <c r="F570" s="149"/>
      <c r="G570" s="149"/>
      <c r="H570" s="149"/>
      <c r="I570" s="149"/>
      <c r="J570" s="159">
        <f>J264</f>
        <v>0</v>
      </c>
    </row>
    <row r="571" spans="1:10" x14ac:dyDescent="0.15">
      <c r="A571" s="149"/>
      <c r="B571" s="148" t="s">
        <v>643</v>
      </c>
      <c r="C571" s="148" t="s">
        <v>644</v>
      </c>
      <c r="D571" s="149"/>
      <c r="E571" s="149"/>
      <c r="F571" s="149"/>
      <c r="G571" s="149"/>
      <c r="H571" s="149"/>
      <c r="I571" s="158" t="s">
        <v>428</v>
      </c>
      <c r="J571" s="159">
        <f>SUM(J561:J570)</f>
        <v>0</v>
      </c>
    </row>
    <row r="572" spans="1:10" x14ac:dyDescent="0.15">
      <c r="A572" s="149"/>
      <c r="B572" s="149"/>
      <c r="C572" s="149"/>
      <c r="D572" s="149"/>
      <c r="E572" s="149"/>
      <c r="F572" s="149"/>
      <c r="G572" s="149"/>
      <c r="H572" s="149"/>
      <c r="I572" s="149"/>
      <c r="J572" s="148" t="s">
        <v>401</v>
      </c>
    </row>
    <row r="573" spans="1:10" x14ac:dyDescent="0.15">
      <c r="A573" s="149"/>
      <c r="B573" s="148" t="s">
        <v>645</v>
      </c>
      <c r="C573" s="149"/>
      <c r="D573" s="149"/>
      <c r="E573" s="149"/>
      <c r="F573" s="149"/>
      <c r="G573" s="149"/>
      <c r="H573" s="149"/>
      <c r="I573" s="149"/>
      <c r="J573" s="161"/>
    </row>
    <row r="575" spans="1:10" ht="12.75" x14ac:dyDescent="0.2">
      <c r="A575" s="131"/>
      <c r="B575" s="131"/>
      <c r="C575" s="149"/>
      <c r="D575" s="149"/>
      <c r="E575" s="202" t="s">
        <v>356</v>
      </c>
      <c r="F575" s="149"/>
      <c r="G575" s="149"/>
      <c r="H575" s="149"/>
      <c r="I575" s="149"/>
      <c r="J575" s="149"/>
    </row>
    <row r="576" spans="1:10" x14ac:dyDescent="0.15">
      <c r="A576" s="149"/>
      <c r="B576" s="149"/>
      <c r="C576" s="149"/>
      <c r="D576" s="149"/>
      <c r="E576" s="148" t="s">
        <v>613</v>
      </c>
      <c r="F576" s="149"/>
      <c r="G576" s="149"/>
      <c r="H576" s="149"/>
      <c r="I576" s="149"/>
      <c r="J576" s="149"/>
    </row>
    <row r="577" spans="1:10" x14ac:dyDescent="0.15">
      <c r="A577" s="149"/>
      <c r="B577" s="149"/>
      <c r="C577" s="193" t="s">
        <v>931</v>
      </c>
      <c r="D577" s="149"/>
      <c r="E577" s="149"/>
      <c r="F577" s="149"/>
      <c r="G577" s="149"/>
      <c r="H577" s="149"/>
      <c r="I577" s="149"/>
      <c r="J577" s="149"/>
    </row>
    <row r="578" spans="1:10" x14ac:dyDescent="0.15">
      <c r="A578" s="149"/>
      <c r="B578" s="149"/>
      <c r="C578" s="149"/>
      <c r="D578" s="149"/>
      <c r="E578" s="149"/>
      <c r="F578" s="149"/>
      <c r="G578" s="149"/>
      <c r="H578" s="149"/>
      <c r="I578" s="149"/>
      <c r="J578" s="149"/>
    </row>
    <row r="579" spans="1:10" x14ac:dyDescent="0.15">
      <c r="A579" s="149"/>
      <c r="B579" s="149"/>
      <c r="C579" s="148" t="s">
        <v>406</v>
      </c>
      <c r="D579" s="149"/>
      <c r="E579" s="159">
        <f>E7</f>
        <v>0</v>
      </c>
      <c r="F579" s="149"/>
      <c r="G579" s="149"/>
      <c r="H579" s="149"/>
      <c r="I579" s="149"/>
      <c r="J579" s="149"/>
    </row>
    <row r="580" spans="1:10" x14ac:dyDescent="0.15">
      <c r="A580" s="149"/>
      <c r="B580" s="149"/>
      <c r="C580" s="148" t="s">
        <v>409</v>
      </c>
      <c r="D580" s="149"/>
      <c r="E580" s="159">
        <f>E8</f>
        <v>0</v>
      </c>
      <c r="F580" s="149"/>
      <c r="G580" s="149"/>
      <c r="H580" s="149"/>
      <c r="I580" s="149"/>
      <c r="J580" s="149"/>
    </row>
    <row r="581" spans="1:10" x14ac:dyDescent="0.15">
      <c r="A581" s="149"/>
      <c r="B581" s="149"/>
      <c r="C581" s="148" t="s">
        <v>412</v>
      </c>
      <c r="D581" s="149"/>
      <c r="E581" s="159">
        <f>E9</f>
        <v>0</v>
      </c>
      <c r="F581" s="149"/>
      <c r="G581" s="149"/>
      <c r="H581" s="149"/>
      <c r="I581" s="149"/>
      <c r="J581" s="149"/>
    </row>
    <row r="582" spans="1:10" x14ac:dyDescent="0.15">
      <c r="A582" s="149"/>
      <c r="B582" s="149"/>
      <c r="C582" s="149"/>
      <c r="D582" s="149"/>
      <c r="E582" s="149"/>
      <c r="F582" s="149"/>
      <c r="G582" s="149"/>
      <c r="H582" s="149"/>
      <c r="I582" s="149"/>
      <c r="J582" s="149"/>
    </row>
    <row r="583" spans="1:10" x14ac:dyDescent="0.15">
      <c r="A583" s="149"/>
      <c r="B583" s="149"/>
      <c r="C583" s="148" t="s">
        <v>570</v>
      </c>
      <c r="D583" s="149"/>
      <c r="E583" s="149"/>
      <c r="F583" s="156" t="s">
        <v>495</v>
      </c>
      <c r="G583" s="149"/>
      <c r="H583" s="156" t="s">
        <v>496</v>
      </c>
      <c r="I583" s="149"/>
      <c r="J583" s="156" t="s">
        <v>497</v>
      </c>
    </row>
    <row r="584" spans="1:10" x14ac:dyDescent="0.15">
      <c r="A584" s="149"/>
      <c r="B584" s="148" t="s">
        <v>571</v>
      </c>
      <c r="C584" s="149"/>
      <c r="D584" s="149"/>
      <c r="E584" s="149"/>
      <c r="F584" s="156" t="s">
        <v>631</v>
      </c>
      <c r="G584" s="149"/>
      <c r="H584" s="156" t="s">
        <v>573</v>
      </c>
      <c r="I584" s="149"/>
      <c r="J584" s="156" t="s">
        <v>632</v>
      </c>
    </row>
    <row r="585" spans="1:10" x14ac:dyDescent="0.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</row>
    <row r="586" spans="1:10" x14ac:dyDescent="0.15">
      <c r="A586" s="149"/>
      <c r="B586" s="148" t="s">
        <v>575</v>
      </c>
      <c r="C586" s="149"/>
      <c r="D586" s="149"/>
      <c r="E586" s="149"/>
      <c r="F586" s="160">
        <v>0</v>
      </c>
      <c r="G586" s="149"/>
      <c r="H586" s="192">
        <v>70</v>
      </c>
      <c r="I586" s="158" t="s">
        <v>428</v>
      </c>
      <c r="J586" s="159">
        <f>(F586*H586)</f>
        <v>0</v>
      </c>
    </row>
    <row r="587" spans="1:10" x14ac:dyDescent="0.15">
      <c r="A587" s="149"/>
      <c r="B587" s="148" t="s">
        <v>357</v>
      </c>
      <c r="C587" s="149"/>
      <c r="D587" s="149"/>
      <c r="E587" s="149"/>
      <c r="F587" s="160">
        <v>0</v>
      </c>
      <c r="G587" s="149"/>
      <c r="H587" s="192">
        <v>275</v>
      </c>
      <c r="I587" s="149"/>
      <c r="J587" s="159">
        <f>(F587*H587)</f>
        <v>0</v>
      </c>
    </row>
    <row r="588" spans="1:10" x14ac:dyDescent="0.15">
      <c r="A588" s="149"/>
      <c r="B588" s="149"/>
      <c r="C588" s="149"/>
      <c r="D588" s="149"/>
      <c r="E588" s="149"/>
      <c r="F588" s="161"/>
      <c r="G588" s="149"/>
      <c r="H588" s="192"/>
      <c r="I588" s="149"/>
      <c r="J588" s="149"/>
    </row>
    <row r="589" spans="1:10" x14ac:dyDescent="0.15">
      <c r="A589" s="149"/>
      <c r="B589" s="148" t="s">
        <v>428</v>
      </c>
      <c r="C589" s="148" t="s">
        <v>228</v>
      </c>
      <c r="D589" s="149"/>
      <c r="E589" s="149"/>
      <c r="F589" s="160">
        <v>0</v>
      </c>
      <c r="G589" s="149"/>
      <c r="H589" s="192">
        <v>375</v>
      </c>
      <c r="I589" s="149"/>
      <c r="J589" s="159">
        <f>(F589*H589)</f>
        <v>0</v>
      </c>
    </row>
    <row r="590" spans="1:10" x14ac:dyDescent="0.15">
      <c r="A590" s="149"/>
      <c r="B590" s="149"/>
      <c r="C590" s="149"/>
      <c r="D590" s="149"/>
      <c r="E590" s="149"/>
      <c r="F590" s="194" t="s">
        <v>401</v>
      </c>
      <c r="G590" s="149"/>
      <c r="H590" s="192"/>
      <c r="I590" s="149"/>
      <c r="J590" s="149"/>
    </row>
    <row r="591" spans="1:10" x14ac:dyDescent="0.15">
      <c r="A591" s="149"/>
      <c r="B591" s="149"/>
      <c r="C591" s="148" t="s">
        <v>358</v>
      </c>
      <c r="D591" s="149"/>
      <c r="E591" s="149"/>
      <c r="F591" s="160">
        <v>0</v>
      </c>
      <c r="G591" s="149"/>
      <c r="H591" s="192">
        <v>600</v>
      </c>
      <c r="I591" s="149"/>
      <c r="J591" s="159">
        <f>(F591*H591)</f>
        <v>0</v>
      </c>
    </row>
    <row r="592" spans="1:10" x14ac:dyDescent="0.15">
      <c r="A592" s="149"/>
      <c r="B592" s="149"/>
      <c r="C592" s="149"/>
      <c r="D592" s="149"/>
      <c r="E592" s="149"/>
      <c r="F592" s="161" t="s">
        <v>401</v>
      </c>
      <c r="G592" s="149"/>
      <c r="H592" s="192"/>
      <c r="I592" s="149"/>
      <c r="J592" s="149"/>
    </row>
    <row r="593" spans="1:10" x14ac:dyDescent="0.15">
      <c r="A593" s="149"/>
      <c r="B593" s="149"/>
      <c r="C593" s="148" t="s">
        <v>359</v>
      </c>
      <c r="D593" s="149"/>
      <c r="E593" s="149"/>
      <c r="F593" s="160">
        <v>0</v>
      </c>
      <c r="G593" s="149"/>
      <c r="H593" s="192">
        <v>800</v>
      </c>
      <c r="I593" s="149"/>
      <c r="J593" s="159">
        <f>(F593*H593)</f>
        <v>0</v>
      </c>
    </row>
    <row r="594" spans="1:10" x14ac:dyDescent="0.15">
      <c r="A594" s="149"/>
      <c r="B594" s="149"/>
      <c r="C594" s="149"/>
      <c r="D594" s="149"/>
      <c r="E594" s="149"/>
      <c r="F594" s="161"/>
      <c r="G594" s="149"/>
      <c r="H594" s="192"/>
      <c r="I594" s="149"/>
      <c r="J594" s="149"/>
    </row>
    <row r="595" spans="1:10" x14ac:dyDescent="0.15">
      <c r="A595" s="149"/>
      <c r="B595" s="149"/>
      <c r="C595" s="148" t="s">
        <v>229</v>
      </c>
      <c r="D595" s="149"/>
      <c r="E595" s="149"/>
      <c r="F595" s="160">
        <v>0</v>
      </c>
      <c r="G595" s="149"/>
      <c r="H595" s="192">
        <v>925</v>
      </c>
      <c r="I595" s="149"/>
      <c r="J595" s="159">
        <f>(F595*H595)</f>
        <v>0</v>
      </c>
    </row>
    <row r="596" spans="1:10" x14ac:dyDescent="0.15">
      <c r="A596" s="149"/>
      <c r="B596" s="149"/>
      <c r="C596" s="149"/>
      <c r="D596" s="149"/>
      <c r="E596" s="149"/>
      <c r="F596" s="161"/>
      <c r="G596" s="149"/>
      <c r="H596" s="192"/>
      <c r="I596" s="149"/>
      <c r="J596" s="149"/>
    </row>
    <row r="597" spans="1:10" x14ac:dyDescent="0.15">
      <c r="A597" s="149"/>
      <c r="B597" s="149"/>
      <c r="C597" s="148" t="s">
        <v>230</v>
      </c>
      <c r="D597" s="149"/>
      <c r="E597" s="149"/>
      <c r="F597" s="160">
        <v>0</v>
      </c>
      <c r="G597" s="149"/>
      <c r="H597" s="192">
        <v>1025</v>
      </c>
      <c r="I597" s="149"/>
      <c r="J597" s="159">
        <f>(F597*H597)</f>
        <v>0</v>
      </c>
    </row>
    <row r="598" spans="1:10" x14ac:dyDescent="0.15">
      <c r="A598" s="149"/>
      <c r="B598" s="149"/>
      <c r="C598" s="149"/>
      <c r="D598" s="149"/>
      <c r="E598" s="149"/>
      <c r="F598" s="161"/>
      <c r="G598" s="149"/>
      <c r="H598" s="192"/>
      <c r="I598" s="149"/>
      <c r="J598" s="149"/>
    </row>
    <row r="599" spans="1:10" x14ac:dyDescent="0.15">
      <c r="A599" s="149"/>
      <c r="B599" s="149"/>
      <c r="C599" s="148" t="s">
        <v>231</v>
      </c>
      <c r="D599" s="149"/>
      <c r="E599" s="149"/>
      <c r="F599" s="160">
        <v>0</v>
      </c>
      <c r="G599" s="149"/>
      <c r="H599" s="192">
        <v>1175</v>
      </c>
      <c r="I599" s="149"/>
      <c r="J599" s="159">
        <f>(F599*H599)</f>
        <v>0</v>
      </c>
    </row>
    <row r="600" spans="1:10" x14ac:dyDescent="0.15">
      <c r="A600" s="149"/>
      <c r="B600" s="149"/>
      <c r="C600" s="149"/>
      <c r="D600" s="149"/>
      <c r="E600" s="149"/>
      <c r="F600" s="161"/>
      <c r="G600" s="149"/>
      <c r="H600" s="192"/>
      <c r="I600" s="149"/>
      <c r="J600" s="149"/>
    </row>
    <row r="601" spans="1:10" x14ac:dyDescent="0.15">
      <c r="A601" s="149"/>
      <c r="B601" s="149"/>
      <c r="C601" s="148" t="s">
        <v>232</v>
      </c>
      <c r="D601" s="149"/>
      <c r="E601" s="149"/>
      <c r="F601" s="160">
        <v>0</v>
      </c>
      <c r="G601" s="149"/>
      <c r="H601" s="192">
        <v>1400</v>
      </c>
      <c r="I601" s="149"/>
      <c r="J601" s="159">
        <f>(F601*H601)</f>
        <v>0</v>
      </c>
    </row>
    <row r="602" spans="1:10" x14ac:dyDescent="0.15">
      <c r="A602" s="149"/>
      <c r="B602" s="149"/>
      <c r="C602" s="149"/>
      <c r="D602" s="149"/>
      <c r="E602" s="149"/>
      <c r="F602" s="161"/>
      <c r="G602" s="149"/>
      <c r="H602" s="192"/>
      <c r="I602" s="149"/>
      <c r="J602" s="149"/>
    </row>
    <row r="603" spans="1:10" ht="12.75" x14ac:dyDescent="0.2">
      <c r="A603" s="149"/>
      <c r="B603" s="149"/>
      <c r="C603" s="148" t="s">
        <v>233</v>
      </c>
      <c r="D603" s="149"/>
      <c r="E603" s="149"/>
      <c r="F603" s="160">
        <v>0</v>
      </c>
      <c r="G603" s="149"/>
      <c r="H603" s="203" t="s">
        <v>360</v>
      </c>
      <c r="I603" s="149"/>
      <c r="J603" s="160">
        <v>0</v>
      </c>
    </row>
    <row r="604" spans="1:10" x14ac:dyDescent="0.15">
      <c r="A604" s="149"/>
      <c r="B604" s="149"/>
      <c r="C604" s="149"/>
      <c r="D604" s="149"/>
      <c r="E604" s="149"/>
      <c r="F604" s="161"/>
      <c r="G604" s="149"/>
      <c r="H604" s="199" t="s">
        <v>361</v>
      </c>
      <c r="I604" s="149"/>
      <c r="J604" s="149"/>
    </row>
    <row r="605" spans="1:10" ht="12.75" x14ac:dyDescent="0.2">
      <c r="A605" s="149"/>
      <c r="B605" s="149"/>
      <c r="C605" s="193" t="s">
        <v>234</v>
      </c>
      <c r="D605" s="149"/>
      <c r="E605" s="149"/>
      <c r="F605" s="160">
        <v>0</v>
      </c>
      <c r="G605" s="149"/>
      <c r="H605" s="203" t="s">
        <v>236</v>
      </c>
      <c r="I605" s="149"/>
      <c r="J605" s="160">
        <v>0</v>
      </c>
    </row>
    <row r="606" spans="1:10" x14ac:dyDescent="0.15">
      <c r="A606" s="149"/>
      <c r="B606" s="149"/>
      <c r="C606" s="149"/>
      <c r="D606" s="149"/>
      <c r="E606" s="149"/>
      <c r="F606" s="195"/>
      <c r="G606" s="149"/>
      <c r="H606" s="199" t="s">
        <v>237</v>
      </c>
      <c r="I606" s="149"/>
      <c r="J606" s="198"/>
    </row>
    <row r="607" spans="1:10" ht="12.75" x14ac:dyDescent="0.2">
      <c r="A607" s="149"/>
      <c r="B607" s="149"/>
      <c r="C607" s="148" t="s">
        <v>235</v>
      </c>
      <c r="D607" s="149"/>
      <c r="E607" s="149"/>
      <c r="F607" s="160">
        <v>0</v>
      </c>
      <c r="G607" s="149"/>
      <c r="H607" s="203" t="s">
        <v>238</v>
      </c>
      <c r="I607" s="149"/>
      <c r="J607" s="160">
        <v>0</v>
      </c>
    </row>
    <row r="608" spans="1:10" ht="12.75" x14ac:dyDescent="0.2">
      <c r="A608" s="149"/>
      <c r="B608" s="149"/>
      <c r="C608" s="149"/>
      <c r="D608" s="149"/>
      <c r="E608" s="149"/>
      <c r="F608" s="161"/>
      <c r="G608" s="149"/>
      <c r="H608" s="203" t="s">
        <v>239</v>
      </c>
      <c r="I608" s="149"/>
      <c r="J608" s="149"/>
    </row>
    <row r="609" spans="1:10" x14ac:dyDescent="0.15">
      <c r="A609" s="131"/>
      <c r="B609" s="193" t="s">
        <v>362</v>
      </c>
      <c r="C609" s="149"/>
      <c r="D609" s="149"/>
      <c r="E609" s="149"/>
      <c r="F609" s="149"/>
      <c r="G609" s="149"/>
      <c r="H609" s="149"/>
      <c r="I609" s="158" t="s">
        <v>428</v>
      </c>
      <c r="J609" s="159">
        <f>SUM(J586:J607)</f>
        <v>0</v>
      </c>
    </row>
    <row r="610" spans="1:10" x14ac:dyDescent="0.15">
      <c r="A610" s="149"/>
      <c r="B610" s="148" t="s">
        <v>645</v>
      </c>
      <c r="C610" s="149"/>
      <c r="D610" s="149"/>
      <c r="E610" s="149"/>
      <c r="F610" s="149"/>
      <c r="G610" s="149"/>
      <c r="H610" s="149"/>
      <c r="I610" s="149"/>
      <c r="J610" s="161"/>
    </row>
    <row r="613" spans="1:10" ht="12.75" x14ac:dyDescent="0.2">
      <c r="A613" s="131"/>
      <c r="B613" s="131"/>
      <c r="C613" s="149"/>
      <c r="D613" s="149"/>
      <c r="E613" s="202" t="s">
        <v>914</v>
      </c>
      <c r="F613" s="149"/>
      <c r="G613" s="149"/>
      <c r="H613" s="149"/>
      <c r="I613" s="149"/>
      <c r="J613" s="149"/>
    </row>
    <row r="614" spans="1:10" x14ac:dyDescent="0.15">
      <c r="A614" s="149"/>
      <c r="B614" s="149"/>
      <c r="C614" s="149"/>
      <c r="D614" s="149"/>
      <c r="E614" s="148" t="s">
        <v>613</v>
      </c>
      <c r="F614" s="149"/>
      <c r="G614" s="149"/>
      <c r="H614" s="149"/>
      <c r="I614" s="149"/>
      <c r="J614" s="149"/>
    </row>
    <row r="615" spans="1:10" x14ac:dyDescent="0.15">
      <c r="A615" s="149"/>
      <c r="B615" s="149"/>
      <c r="C615" s="193" t="s">
        <v>1032</v>
      </c>
      <c r="D615" s="149"/>
      <c r="E615" s="149"/>
      <c r="F615" s="149"/>
      <c r="G615" s="149"/>
      <c r="H615" s="149"/>
      <c r="I615" s="149"/>
      <c r="J615" s="149"/>
    </row>
    <row r="616" spans="1:10" x14ac:dyDescent="0.15">
      <c r="A616" s="149"/>
      <c r="B616" s="149"/>
      <c r="C616" s="149"/>
      <c r="D616" s="149"/>
      <c r="E616" s="149"/>
      <c r="F616" s="149"/>
      <c r="G616" s="149"/>
      <c r="H616" s="149"/>
      <c r="I616" s="149"/>
      <c r="J616" s="149"/>
    </row>
    <row r="617" spans="1:10" x14ac:dyDescent="0.15">
      <c r="A617" s="149"/>
      <c r="B617" s="149"/>
      <c r="C617" s="148" t="s">
        <v>406</v>
      </c>
      <c r="D617" s="149"/>
      <c r="E617" s="159">
        <f>E7</f>
        <v>0</v>
      </c>
      <c r="F617" s="149"/>
      <c r="G617" s="149"/>
      <c r="H617" s="149"/>
      <c r="I617" s="149"/>
      <c r="J617" s="149"/>
    </row>
    <row r="618" spans="1:10" x14ac:dyDescent="0.15">
      <c r="A618" s="149"/>
      <c r="B618" s="149"/>
      <c r="C618" s="148" t="s">
        <v>409</v>
      </c>
      <c r="D618" s="149"/>
      <c r="E618" s="159">
        <f>E8</f>
        <v>0</v>
      </c>
      <c r="F618" s="149"/>
      <c r="G618" s="149"/>
      <c r="H618" s="149"/>
      <c r="I618" s="149"/>
      <c r="J618" s="149"/>
    </row>
    <row r="619" spans="1:10" x14ac:dyDescent="0.15">
      <c r="A619" s="149"/>
      <c r="B619" s="149"/>
      <c r="C619" s="148" t="s">
        <v>412</v>
      </c>
      <c r="D619" s="149"/>
      <c r="E619" s="159">
        <f>E9</f>
        <v>0</v>
      </c>
      <c r="F619" s="149"/>
      <c r="G619" s="149"/>
      <c r="H619" s="149"/>
      <c r="I619" s="149"/>
      <c r="J619" s="149"/>
    </row>
    <row r="620" spans="1:10" x14ac:dyDescent="0.15">
      <c r="A620" s="149"/>
      <c r="B620" s="149"/>
      <c r="C620" s="149"/>
      <c r="D620" s="149"/>
      <c r="E620" s="149"/>
      <c r="F620" s="149"/>
      <c r="G620" s="149"/>
      <c r="H620" s="149"/>
      <c r="I620" s="149"/>
      <c r="J620" s="149"/>
    </row>
    <row r="621" spans="1:10" x14ac:dyDescent="0.15">
      <c r="A621" s="149"/>
      <c r="B621" s="149"/>
      <c r="C621" s="148" t="s">
        <v>570</v>
      </c>
      <c r="D621" s="149"/>
      <c r="E621" s="149"/>
      <c r="F621" s="156" t="s">
        <v>495</v>
      </c>
      <c r="G621" s="149"/>
      <c r="H621" s="156" t="s">
        <v>496</v>
      </c>
      <c r="I621" s="149"/>
      <c r="J621" s="156" t="s">
        <v>497</v>
      </c>
    </row>
    <row r="622" spans="1:10" x14ac:dyDescent="0.15">
      <c r="A622" s="149"/>
      <c r="B622" s="148" t="s">
        <v>571</v>
      </c>
      <c r="C622" s="149"/>
      <c r="D622" s="149"/>
      <c r="E622" s="149"/>
      <c r="F622" s="156" t="s">
        <v>631</v>
      </c>
      <c r="G622" s="149"/>
      <c r="H622" s="156" t="s">
        <v>573</v>
      </c>
      <c r="I622" s="149"/>
      <c r="J622" s="156" t="s">
        <v>632</v>
      </c>
    </row>
    <row r="623" spans="1:10" x14ac:dyDescent="0.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</row>
    <row r="624" spans="1:10" x14ac:dyDescent="0.15">
      <c r="A624" s="149"/>
      <c r="B624" s="148" t="s">
        <v>575</v>
      </c>
      <c r="C624" s="149"/>
      <c r="D624" s="149"/>
      <c r="E624" s="149"/>
      <c r="F624" s="160">
        <v>0</v>
      </c>
      <c r="G624" s="149"/>
      <c r="H624" s="192">
        <v>90</v>
      </c>
      <c r="I624" s="158" t="s">
        <v>428</v>
      </c>
      <c r="J624" s="159">
        <f>(F624*H624)</f>
        <v>0</v>
      </c>
    </row>
    <row r="625" spans="1:10" x14ac:dyDescent="0.15">
      <c r="A625" s="149"/>
      <c r="B625" s="148" t="s">
        <v>930</v>
      </c>
      <c r="C625" s="149"/>
      <c r="D625" s="149"/>
      <c r="E625" s="149"/>
      <c r="F625" s="160">
        <v>0</v>
      </c>
      <c r="G625" s="149"/>
      <c r="H625" s="192">
        <v>90</v>
      </c>
      <c r="I625" s="158"/>
      <c r="J625" s="159">
        <f>(F625*H625)</f>
        <v>0</v>
      </c>
    </row>
    <row r="626" spans="1:10" x14ac:dyDescent="0.15">
      <c r="A626" s="149"/>
      <c r="B626" s="148" t="s">
        <v>357</v>
      </c>
      <c r="C626" s="149"/>
      <c r="D626" s="149"/>
      <c r="E626" s="149"/>
      <c r="F626" s="160">
        <v>0</v>
      </c>
      <c r="G626" s="149"/>
      <c r="H626" s="192">
        <v>370</v>
      </c>
      <c r="I626" s="149"/>
      <c r="J626" s="159">
        <f>(F626*H626)</f>
        <v>0</v>
      </c>
    </row>
    <row r="627" spans="1:10" x14ac:dyDescent="0.15">
      <c r="A627" s="149"/>
      <c r="B627" s="149"/>
      <c r="C627" s="149"/>
      <c r="D627" s="149"/>
      <c r="E627" s="149"/>
      <c r="F627" s="161"/>
      <c r="G627" s="149"/>
      <c r="H627" s="192"/>
      <c r="I627" s="149"/>
      <c r="J627" s="149"/>
    </row>
    <row r="628" spans="1:10" x14ac:dyDescent="0.15">
      <c r="A628" s="149"/>
      <c r="B628" s="148" t="s">
        <v>428</v>
      </c>
      <c r="C628" s="148" t="s">
        <v>228</v>
      </c>
      <c r="D628" s="149"/>
      <c r="E628" s="149"/>
      <c r="F628" s="160">
        <v>0</v>
      </c>
      <c r="G628" s="149"/>
      <c r="H628" s="192">
        <v>490</v>
      </c>
      <c r="I628" s="149"/>
      <c r="J628" s="159">
        <f>(F628*H628)</f>
        <v>0</v>
      </c>
    </row>
    <row r="629" spans="1:10" x14ac:dyDescent="0.15">
      <c r="A629" s="149"/>
      <c r="B629" s="149"/>
      <c r="C629" s="149"/>
      <c r="D629" s="149"/>
      <c r="E629" s="149"/>
      <c r="F629" s="194" t="s">
        <v>401</v>
      </c>
      <c r="G629" s="149"/>
      <c r="H629" s="192"/>
      <c r="I629" s="149"/>
      <c r="J629" s="149"/>
    </row>
    <row r="630" spans="1:10" x14ac:dyDescent="0.15">
      <c r="A630" s="149"/>
      <c r="B630" s="149"/>
      <c r="C630" s="148" t="s">
        <v>358</v>
      </c>
      <c r="D630" s="149"/>
      <c r="E630" s="149"/>
      <c r="F630" s="160">
        <v>0</v>
      </c>
      <c r="G630" s="149"/>
      <c r="H630" s="192">
        <v>750</v>
      </c>
      <c r="I630" s="149"/>
      <c r="J630" s="159">
        <f>(F630*H630)</f>
        <v>0</v>
      </c>
    </row>
    <row r="631" spans="1:10" x14ac:dyDescent="0.15">
      <c r="A631" s="149"/>
      <c r="B631" s="149"/>
      <c r="C631" s="149"/>
      <c r="D631" s="149"/>
      <c r="E631" s="149"/>
      <c r="F631" s="161" t="s">
        <v>401</v>
      </c>
      <c r="G631" s="149"/>
      <c r="H631" s="192"/>
      <c r="I631" s="149"/>
      <c r="J631" s="149"/>
    </row>
    <row r="632" spans="1:10" x14ac:dyDescent="0.15">
      <c r="A632" s="149"/>
      <c r="B632" s="149"/>
      <c r="C632" s="148" t="s">
        <v>359</v>
      </c>
      <c r="D632" s="149"/>
      <c r="E632" s="149"/>
      <c r="F632" s="160">
        <v>0</v>
      </c>
      <c r="G632" s="149"/>
      <c r="H632" s="192">
        <v>970</v>
      </c>
      <c r="I632" s="149"/>
      <c r="J632" s="159">
        <f>(F632*H632)</f>
        <v>0</v>
      </c>
    </row>
    <row r="633" spans="1:10" x14ac:dyDescent="0.15">
      <c r="A633" s="149"/>
      <c r="B633" s="149"/>
      <c r="C633" s="149"/>
      <c r="D633" s="149"/>
      <c r="E633" s="149"/>
      <c r="F633" s="161"/>
      <c r="G633" s="149"/>
      <c r="H633" s="192"/>
      <c r="I633" s="149"/>
      <c r="J633" s="149"/>
    </row>
    <row r="634" spans="1:10" x14ac:dyDescent="0.15">
      <c r="A634" s="149"/>
      <c r="B634" s="149"/>
      <c r="C634" s="148" t="s">
        <v>229</v>
      </c>
      <c r="D634" s="149"/>
      <c r="E634" s="149"/>
      <c r="F634" s="160">
        <v>0</v>
      </c>
      <c r="G634" s="149"/>
      <c r="H634" s="192">
        <v>1100</v>
      </c>
      <c r="I634" s="149"/>
      <c r="J634" s="159">
        <f>(F634*H634)</f>
        <v>0</v>
      </c>
    </row>
    <row r="635" spans="1:10" x14ac:dyDescent="0.15">
      <c r="A635" s="149"/>
      <c r="B635" s="149"/>
      <c r="C635" s="149"/>
      <c r="D635" s="149"/>
      <c r="E635" s="149"/>
      <c r="F635" s="161"/>
      <c r="G635" s="149"/>
      <c r="H635" s="192"/>
      <c r="I635" s="149"/>
      <c r="J635" s="149"/>
    </row>
    <row r="636" spans="1:10" x14ac:dyDescent="0.15">
      <c r="A636" s="149"/>
      <c r="B636" s="149"/>
      <c r="C636" s="148" t="s">
        <v>230</v>
      </c>
      <c r="D636" s="149"/>
      <c r="E636" s="149"/>
      <c r="F636" s="160">
        <v>0</v>
      </c>
      <c r="G636" s="149"/>
      <c r="H636" s="192">
        <v>1200</v>
      </c>
      <c r="I636" s="149"/>
      <c r="J636" s="159">
        <f>(F636*H636)</f>
        <v>0</v>
      </c>
    </row>
    <row r="637" spans="1:10" x14ac:dyDescent="0.15">
      <c r="A637" s="149"/>
      <c r="B637" s="149"/>
      <c r="C637" s="149"/>
      <c r="D637" s="149"/>
      <c r="E637" s="149"/>
      <c r="F637" s="161"/>
      <c r="G637" s="149"/>
      <c r="H637" s="192"/>
      <c r="I637" s="149"/>
      <c r="J637" s="149"/>
    </row>
    <row r="638" spans="1:10" x14ac:dyDescent="0.15">
      <c r="A638" s="149"/>
      <c r="B638" s="149"/>
      <c r="C638" s="148" t="s">
        <v>231</v>
      </c>
      <c r="D638" s="149"/>
      <c r="E638" s="149"/>
      <c r="F638" s="160">
        <v>0</v>
      </c>
      <c r="G638" s="149"/>
      <c r="H638" s="192">
        <v>1390</v>
      </c>
      <c r="I638" s="149"/>
      <c r="J638" s="159">
        <f>(F638*H638)</f>
        <v>0</v>
      </c>
    </row>
    <row r="639" spans="1:10" x14ac:dyDescent="0.15">
      <c r="A639" s="149"/>
      <c r="B639" s="149"/>
      <c r="C639" s="149"/>
      <c r="D639" s="149"/>
      <c r="E639" s="149"/>
      <c r="F639" s="161"/>
      <c r="G639" s="149"/>
      <c r="H639" s="192"/>
      <c r="I639" s="149"/>
      <c r="J639" s="149"/>
    </row>
    <row r="640" spans="1:10" x14ac:dyDescent="0.15">
      <c r="A640" s="149"/>
      <c r="B640" s="149"/>
      <c r="C640" s="148" t="s">
        <v>232</v>
      </c>
      <c r="D640" s="149"/>
      <c r="E640" s="149"/>
      <c r="F640" s="160">
        <v>0</v>
      </c>
      <c r="G640" s="149"/>
      <c r="H640" s="192">
        <v>1640</v>
      </c>
      <c r="I640" s="149"/>
      <c r="J640" s="159">
        <f>(F640*H640)</f>
        <v>0</v>
      </c>
    </row>
    <row r="641" spans="1:10" x14ac:dyDescent="0.15">
      <c r="A641" s="149"/>
      <c r="B641" s="149"/>
      <c r="C641" s="149"/>
      <c r="D641" s="149"/>
      <c r="E641" s="149"/>
      <c r="F641" s="161"/>
      <c r="G641" s="149"/>
      <c r="H641" s="192"/>
      <c r="I641" s="149"/>
      <c r="J641" s="149"/>
    </row>
    <row r="642" spans="1:10" ht="12.75" x14ac:dyDescent="0.2">
      <c r="A642" s="149"/>
      <c r="B642" s="149"/>
      <c r="C642" s="148" t="s">
        <v>233</v>
      </c>
      <c r="D642" s="149"/>
      <c r="E642" s="149"/>
      <c r="F642" s="160">
        <v>0</v>
      </c>
      <c r="G642" s="149"/>
      <c r="H642" s="203" t="s">
        <v>915</v>
      </c>
      <c r="I642" s="149"/>
      <c r="J642" s="160">
        <v>0</v>
      </c>
    </row>
    <row r="643" spans="1:10" ht="12.75" x14ac:dyDescent="0.2">
      <c r="A643" s="149"/>
      <c r="B643" s="149"/>
      <c r="C643" s="149"/>
      <c r="D643" s="149"/>
      <c r="E643" s="149"/>
      <c r="F643" s="161"/>
      <c r="G643" s="149"/>
      <c r="H643" s="203" t="s">
        <v>922</v>
      </c>
      <c r="I643" s="149"/>
      <c r="J643" s="149"/>
    </row>
    <row r="644" spans="1:10" ht="12.75" x14ac:dyDescent="0.2">
      <c r="A644" s="149"/>
      <c r="B644" s="149"/>
      <c r="C644" s="193" t="s">
        <v>234</v>
      </c>
      <c r="D644" s="149"/>
      <c r="E644" s="149"/>
      <c r="F644" s="160">
        <v>0</v>
      </c>
      <c r="G644" s="149"/>
      <c r="H644" s="203" t="s">
        <v>916</v>
      </c>
      <c r="I644" s="149"/>
      <c r="J644" s="160">
        <v>0</v>
      </c>
    </row>
    <row r="645" spans="1:10" ht="12.75" x14ac:dyDescent="0.2">
      <c r="A645" s="149"/>
      <c r="B645" s="149"/>
      <c r="C645" s="149"/>
      <c r="D645" s="149"/>
      <c r="E645" s="149"/>
      <c r="F645" s="195"/>
      <c r="G645" s="149"/>
      <c r="H645" s="203" t="s">
        <v>923</v>
      </c>
      <c r="I645" s="149"/>
      <c r="J645" s="198"/>
    </row>
    <row r="646" spans="1:10" ht="12.75" x14ac:dyDescent="0.2">
      <c r="A646" s="149"/>
      <c r="B646" s="149"/>
      <c r="C646" s="193" t="s">
        <v>917</v>
      </c>
      <c r="D646" s="149"/>
      <c r="E646" s="149"/>
      <c r="F646" s="160">
        <v>0</v>
      </c>
      <c r="G646" s="149"/>
      <c r="H646" s="203" t="s">
        <v>918</v>
      </c>
      <c r="I646" s="149"/>
      <c r="J646" s="160">
        <v>0</v>
      </c>
    </row>
    <row r="647" spans="1:10" ht="12.75" x14ac:dyDescent="0.2">
      <c r="A647" s="149"/>
      <c r="B647" s="149"/>
      <c r="C647" s="149"/>
      <c r="D647" s="149"/>
      <c r="E647" s="149"/>
      <c r="F647" s="161"/>
      <c r="G647" s="149"/>
      <c r="H647" s="203" t="s">
        <v>919</v>
      </c>
      <c r="I647" s="149"/>
      <c r="J647" s="149"/>
    </row>
    <row r="648" spans="1:10" ht="12.75" x14ac:dyDescent="0.2">
      <c r="A648" s="149"/>
      <c r="B648" s="149"/>
      <c r="C648" s="193" t="s">
        <v>920</v>
      </c>
      <c r="D648" s="149"/>
      <c r="E648" s="149"/>
      <c r="F648" s="160">
        <v>0</v>
      </c>
      <c r="G648" s="149"/>
      <c r="H648" s="203" t="s">
        <v>238</v>
      </c>
      <c r="I648" s="149"/>
      <c r="J648" s="160">
        <v>0</v>
      </c>
    </row>
    <row r="649" spans="1:10" ht="12.75" x14ac:dyDescent="0.2">
      <c r="A649" s="149"/>
      <c r="B649" s="149"/>
      <c r="C649" s="149"/>
      <c r="D649" s="149"/>
      <c r="E649" s="149"/>
      <c r="F649" s="161"/>
      <c r="G649" s="149"/>
      <c r="H649" s="203" t="s">
        <v>921</v>
      </c>
      <c r="I649" s="149"/>
      <c r="J649" s="149"/>
    </row>
    <row r="650" spans="1:10" x14ac:dyDescent="0.15">
      <c r="A650" s="131"/>
      <c r="B650" s="193" t="s">
        <v>924</v>
      </c>
      <c r="C650" s="149"/>
      <c r="D650" s="149"/>
      <c r="E650" s="149"/>
      <c r="F650" s="149"/>
      <c r="G650" s="149"/>
      <c r="H650" s="149"/>
      <c r="I650" s="158" t="s">
        <v>428</v>
      </c>
      <c r="J650" s="159">
        <f>SUM(J624:J648)</f>
        <v>0</v>
      </c>
    </row>
    <row r="651" spans="1:10" x14ac:dyDescent="0.15">
      <c r="A651" s="149"/>
      <c r="B651" s="148" t="s">
        <v>645</v>
      </c>
      <c r="C651" s="149"/>
      <c r="D651" s="149"/>
      <c r="E651" s="149"/>
      <c r="F651" s="149"/>
      <c r="G651" s="149"/>
      <c r="H651" s="149"/>
      <c r="I651" s="149"/>
      <c r="J651" s="161"/>
    </row>
    <row r="654" spans="1:10" ht="12.75" x14ac:dyDescent="0.2">
      <c r="B654" s="131"/>
      <c r="C654" s="149"/>
      <c r="D654" s="149"/>
      <c r="E654" s="202" t="s">
        <v>1017</v>
      </c>
      <c r="F654" s="149"/>
      <c r="G654" s="149"/>
      <c r="H654" s="149"/>
      <c r="I654" s="149"/>
      <c r="J654" s="149"/>
    </row>
    <row r="655" spans="1:10" x14ac:dyDescent="0.15">
      <c r="B655" s="149"/>
      <c r="C655" s="149"/>
      <c r="D655" s="149"/>
      <c r="E655" s="148" t="s">
        <v>613</v>
      </c>
      <c r="F655" s="149"/>
      <c r="G655" s="149"/>
      <c r="H655" s="149"/>
      <c r="I655" s="149"/>
      <c r="J655" s="149"/>
    </row>
    <row r="656" spans="1:10" x14ac:dyDescent="0.15">
      <c r="B656" s="149"/>
      <c r="C656" s="193" t="s">
        <v>1024</v>
      </c>
      <c r="D656" s="149"/>
      <c r="E656" s="149"/>
      <c r="F656" s="149"/>
      <c r="G656" s="149"/>
      <c r="H656" s="149"/>
      <c r="I656" s="149"/>
      <c r="J656" s="149"/>
    </row>
    <row r="657" spans="2:10" x14ac:dyDescent="0.15">
      <c r="B657" s="149"/>
      <c r="C657" s="149"/>
      <c r="D657" s="149"/>
      <c r="E657" s="149"/>
      <c r="F657" s="149"/>
      <c r="G657" s="149"/>
      <c r="H657" s="149"/>
      <c r="I657" s="149"/>
      <c r="J657" s="149"/>
    </row>
    <row r="658" spans="2:10" x14ac:dyDescent="0.15">
      <c r="B658" s="149"/>
      <c r="C658" s="148" t="s">
        <v>406</v>
      </c>
      <c r="D658" s="149"/>
      <c r="E658" s="159">
        <f>E7</f>
        <v>0</v>
      </c>
      <c r="F658" s="149"/>
      <c r="G658" s="149"/>
      <c r="H658" s="149"/>
      <c r="I658" s="149"/>
      <c r="J658" s="149"/>
    </row>
    <row r="659" spans="2:10" x14ac:dyDescent="0.15">
      <c r="B659" s="149"/>
      <c r="C659" s="148" t="s">
        <v>409</v>
      </c>
      <c r="D659" s="149"/>
      <c r="E659" s="159">
        <f>E8</f>
        <v>0</v>
      </c>
      <c r="F659" s="149"/>
      <c r="G659" s="149"/>
      <c r="H659" s="149"/>
      <c r="I659" s="149"/>
      <c r="J659" s="149"/>
    </row>
    <row r="660" spans="2:10" x14ac:dyDescent="0.15">
      <c r="B660" s="149"/>
      <c r="C660" s="148" t="s">
        <v>412</v>
      </c>
      <c r="D660" s="149"/>
      <c r="E660" s="159">
        <f>E9</f>
        <v>0</v>
      </c>
      <c r="F660" s="149"/>
      <c r="G660" s="149"/>
      <c r="H660" s="149"/>
      <c r="I660" s="149"/>
      <c r="J660" s="149"/>
    </row>
    <row r="661" spans="2:10" x14ac:dyDescent="0.15">
      <c r="B661" s="149"/>
      <c r="C661" s="149"/>
      <c r="D661" s="149"/>
      <c r="E661" s="149"/>
      <c r="F661" s="149"/>
      <c r="G661" s="149"/>
      <c r="H661" s="149"/>
      <c r="I661" s="149"/>
      <c r="J661" s="149"/>
    </row>
    <row r="662" spans="2:10" x14ac:dyDescent="0.15">
      <c r="B662" s="149"/>
      <c r="C662" s="148" t="s">
        <v>570</v>
      </c>
      <c r="D662" s="149"/>
      <c r="E662" s="149"/>
      <c r="F662" s="156" t="s">
        <v>495</v>
      </c>
      <c r="G662" s="149"/>
      <c r="H662" s="156" t="s">
        <v>496</v>
      </c>
      <c r="I662" s="149"/>
      <c r="J662" s="156" t="s">
        <v>497</v>
      </c>
    </row>
    <row r="663" spans="2:10" x14ac:dyDescent="0.15">
      <c r="B663" s="148" t="s">
        <v>571</v>
      </c>
      <c r="C663" s="149"/>
      <c r="D663" s="149"/>
      <c r="E663" s="149"/>
      <c r="F663" s="156" t="s">
        <v>631</v>
      </c>
      <c r="G663" s="149"/>
      <c r="H663" s="156" t="s">
        <v>573</v>
      </c>
      <c r="I663" s="149"/>
      <c r="J663" s="156" t="s">
        <v>632</v>
      </c>
    </row>
    <row r="664" spans="2:10" x14ac:dyDescent="0.15">
      <c r="B664" s="149"/>
      <c r="C664" s="149"/>
      <c r="D664" s="149"/>
      <c r="E664" s="149"/>
      <c r="F664" s="149"/>
      <c r="G664" s="149"/>
      <c r="H664" s="149"/>
      <c r="I664" s="149"/>
      <c r="J664" s="149"/>
    </row>
    <row r="665" spans="2:10" x14ac:dyDescent="0.15">
      <c r="B665" s="148" t="s">
        <v>575</v>
      </c>
      <c r="C665" s="149"/>
      <c r="D665" s="149"/>
      <c r="E665" s="149"/>
      <c r="F665" s="160">
        <v>0</v>
      </c>
      <c r="G665" s="149"/>
      <c r="H665" s="192">
        <v>95</v>
      </c>
      <c r="I665" s="158" t="s">
        <v>428</v>
      </c>
      <c r="J665" s="159">
        <f>(F665*H665)</f>
        <v>0</v>
      </c>
    </row>
    <row r="666" spans="2:10" x14ac:dyDescent="0.15">
      <c r="B666" s="148" t="s">
        <v>930</v>
      </c>
      <c r="C666" s="149"/>
      <c r="D666" s="149"/>
      <c r="E666" s="149"/>
      <c r="F666" s="160">
        <v>0</v>
      </c>
      <c r="G666" s="149"/>
      <c r="H666" s="192">
        <v>95</v>
      </c>
      <c r="I666" s="158"/>
      <c r="J666" s="159">
        <f>(F666*H666)</f>
        <v>0</v>
      </c>
    </row>
    <row r="667" spans="2:10" x14ac:dyDescent="0.15">
      <c r="B667" s="148" t="s">
        <v>357</v>
      </c>
      <c r="C667" s="149"/>
      <c r="D667" s="149"/>
      <c r="E667" s="149"/>
      <c r="F667" s="160">
        <v>0</v>
      </c>
      <c r="G667" s="149"/>
      <c r="H667" s="192">
        <v>395</v>
      </c>
      <c r="I667" s="149"/>
      <c r="J667" s="159">
        <f>(F667*H667)</f>
        <v>0</v>
      </c>
    </row>
    <row r="668" spans="2:10" x14ac:dyDescent="0.15">
      <c r="B668" s="149"/>
      <c r="C668" s="149"/>
      <c r="D668" s="149"/>
      <c r="E668" s="149"/>
      <c r="F668" s="161"/>
      <c r="G668" s="149"/>
      <c r="H668" s="192"/>
      <c r="I668" s="149"/>
      <c r="J668" s="149"/>
    </row>
    <row r="669" spans="2:10" x14ac:dyDescent="0.15">
      <c r="B669" s="148" t="s">
        <v>428</v>
      </c>
      <c r="C669" s="148" t="s">
        <v>228</v>
      </c>
      <c r="D669" s="149"/>
      <c r="E669" s="149"/>
      <c r="F669" s="160">
        <v>0</v>
      </c>
      <c r="G669" s="149"/>
      <c r="H669" s="192">
        <v>525</v>
      </c>
      <c r="I669" s="149"/>
      <c r="J669" s="159">
        <f>(F669*H669)</f>
        <v>0</v>
      </c>
    </row>
    <row r="670" spans="2:10" x14ac:dyDescent="0.15">
      <c r="B670" s="149"/>
      <c r="C670" s="149"/>
      <c r="D670" s="149"/>
      <c r="E670" s="149"/>
      <c r="F670" s="194" t="s">
        <v>401</v>
      </c>
      <c r="G670" s="149"/>
      <c r="H670" s="192"/>
      <c r="I670" s="149"/>
      <c r="J670" s="149"/>
    </row>
    <row r="671" spans="2:10" x14ac:dyDescent="0.15">
      <c r="B671" s="149"/>
      <c r="C671" s="148" t="s">
        <v>358</v>
      </c>
      <c r="D671" s="149"/>
      <c r="E671" s="149"/>
      <c r="F671" s="160">
        <v>0</v>
      </c>
      <c r="G671" s="149"/>
      <c r="H671" s="192">
        <v>800</v>
      </c>
      <c r="I671" s="149"/>
      <c r="J671" s="159">
        <v>0</v>
      </c>
    </row>
    <row r="672" spans="2:10" x14ac:dyDescent="0.15">
      <c r="B672" s="149"/>
      <c r="C672" s="149"/>
      <c r="D672" s="149"/>
      <c r="E672" s="149"/>
      <c r="F672" s="161" t="s">
        <v>401</v>
      </c>
      <c r="G672" s="149"/>
      <c r="H672" s="192"/>
      <c r="I672" s="149"/>
      <c r="J672" s="149"/>
    </row>
    <row r="673" spans="2:10" x14ac:dyDescent="0.15">
      <c r="B673" s="149"/>
      <c r="C673" s="148" t="s">
        <v>359</v>
      </c>
      <c r="D673" s="149"/>
      <c r="E673" s="149"/>
      <c r="F673" s="160">
        <v>0</v>
      </c>
      <c r="G673" s="149"/>
      <c r="H673" s="192">
        <v>1035</v>
      </c>
      <c r="I673" s="149"/>
      <c r="J673" s="159">
        <f>(F673*H673)</f>
        <v>0</v>
      </c>
    </row>
    <row r="674" spans="2:10" x14ac:dyDescent="0.15">
      <c r="B674" s="149"/>
      <c r="C674" s="149"/>
      <c r="D674" s="149"/>
      <c r="E674" s="149"/>
      <c r="F674" s="161"/>
      <c r="G674" s="149"/>
      <c r="H674" s="192"/>
      <c r="I674" s="149"/>
      <c r="J674" s="149"/>
    </row>
    <row r="675" spans="2:10" x14ac:dyDescent="0.15">
      <c r="B675" s="149"/>
      <c r="C675" s="148" t="s">
        <v>229</v>
      </c>
      <c r="D675" s="149"/>
      <c r="E675" s="149"/>
      <c r="F675" s="160">
        <v>0</v>
      </c>
      <c r="G675" s="149"/>
      <c r="H675" s="192">
        <v>1175</v>
      </c>
      <c r="I675" s="149"/>
      <c r="J675" s="159">
        <f>(F675*H675)</f>
        <v>0</v>
      </c>
    </row>
    <row r="676" spans="2:10" x14ac:dyDescent="0.15">
      <c r="B676" s="149"/>
      <c r="C676" s="149"/>
      <c r="D676" s="149"/>
      <c r="E676" s="149"/>
      <c r="F676" s="161"/>
      <c r="G676" s="149"/>
      <c r="H676" s="192"/>
      <c r="I676" s="149"/>
      <c r="J676" s="149"/>
    </row>
    <row r="677" spans="2:10" x14ac:dyDescent="0.15">
      <c r="B677" s="149"/>
      <c r="C677" s="148" t="s">
        <v>230</v>
      </c>
      <c r="D677" s="149"/>
      <c r="E677" s="149"/>
      <c r="F677" s="160">
        <v>0</v>
      </c>
      <c r="G677" s="149"/>
      <c r="H677" s="192">
        <v>1275</v>
      </c>
      <c r="I677" s="149"/>
      <c r="J677" s="159">
        <f>(F677*H677)</f>
        <v>0</v>
      </c>
    </row>
    <row r="678" spans="2:10" x14ac:dyDescent="0.15">
      <c r="B678" s="149"/>
      <c r="C678" s="149"/>
      <c r="D678" s="149"/>
      <c r="E678" s="149"/>
      <c r="F678" s="161"/>
      <c r="G678" s="149"/>
      <c r="H678" s="192"/>
      <c r="I678" s="149"/>
      <c r="J678" s="149"/>
    </row>
    <row r="679" spans="2:10" x14ac:dyDescent="0.15">
      <c r="B679" s="149"/>
      <c r="C679" s="148" t="s">
        <v>231</v>
      </c>
      <c r="D679" s="149"/>
      <c r="E679" s="149"/>
      <c r="F679" s="160">
        <v>0</v>
      </c>
      <c r="G679" s="149"/>
      <c r="H679" s="192">
        <v>1475</v>
      </c>
      <c r="I679" s="149"/>
      <c r="J679" s="159">
        <f>(F679*H679)</f>
        <v>0</v>
      </c>
    </row>
    <row r="680" spans="2:10" x14ac:dyDescent="0.15">
      <c r="B680" s="149"/>
      <c r="C680" s="149"/>
      <c r="D680" s="149"/>
      <c r="E680" s="149"/>
      <c r="F680" s="161"/>
      <c r="G680" s="149"/>
      <c r="H680" s="192"/>
      <c r="I680" s="149"/>
      <c r="J680" s="149"/>
    </row>
    <row r="681" spans="2:10" x14ac:dyDescent="0.15">
      <c r="B681" s="149"/>
      <c r="C681" s="148" t="s">
        <v>232</v>
      </c>
      <c r="D681" s="149"/>
      <c r="E681" s="149"/>
      <c r="F681" s="160">
        <v>0</v>
      </c>
      <c r="G681" s="149"/>
      <c r="H681" s="192">
        <v>1750</v>
      </c>
      <c r="I681" s="149"/>
      <c r="J681" s="159">
        <f>(F681*H681)</f>
        <v>0</v>
      </c>
    </row>
    <row r="682" spans="2:10" x14ac:dyDescent="0.15">
      <c r="B682" s="149"/>
      <c r="C682" s="149"/>
      <c r="D682" s="149"/>
      <c r="E682" s="149"/>
      <c r="F682" s="161"/>
      <c r="G682" s="149"/>
      <c r="H682" s="192"/>
      <c r="I682" s="149"/>
      <c r="J682" s="149"/>
    </row>
    <row r="683" spans="2:10" ht="12.75" x14ac:dyDescent="0.2">
      <c r="B683" s="149"/>
      <c r="C683" s="148" t="s">
        <v>1025</v>
      </c>
      <c r="D683" s="149"/>
      <c r="E683" s="149"/>
      <c r="F683" s="160">
        <v>0</v>
      </c>
      <c r="G683" s="149"/>
      <c r="H683" s="203" t="s">
        <v>915</v>
      </c>
      <c r="I683" s="149"/>
      <c r="J683" s="160">
        <v>0</v>
      </c>
    </row>
    <row r="684" spans="2:10" ht="12.75" x14ac:dyDescent="0.2">
      <c r="B684" s="149"/>
      <c r="C684" s="149"/>
      <c r="D684" s="149"/>
      <c r="E684" s="149"/>
      <c r="F684" s="161"/>
      <c r="G684" s="149"/>
      <c r="H684" s="203" t="s">
        <v>1019</v>
      </c>
      <c r="I684" s="149"/>
      <c r="J684" s="149"/>
    </row>
    <row r="685" spans="2:10" ht="12.75" x14ac:dyDescent="0.2">
      <c r="B685" s="149"/>
      <c r="C685" s="193" t="s">
        <v>1026</v>
      </c>
      <c r="D685" s="149"/>
      <c r="E685" s="149"/>
      <c r="F685" s="160">
        <v>0</v>
      </c>
      <c r="G685" s="149"/>
      <c r="H685" s="203" t="s">
        <v>916</v>
      </c>
      <c r="I685" s="149"/>
      <c r="J685" s="160">
        <v>0</v>
      </c>
    </row>
    <row r="686" spans="2:10" ht="12.75" x14ac:dyDescent="0.2">
      <c r="B686" s="149"/>
      <c r="C686" s="149"/>
      <c r="D686" s="149"/>
      <c r="E686" s="149"/>
      <c r="F686" s="195"/>
      <c r="G686" s="149"/>
      <c r="H686" s="203" t="s">
        <v>1020</v>
      </c>
      <c r="I686" s="149"/>
      <c r="J686" s="198"/>
    </row>
    <row r="687" spans="2:10" ht="12.75" x14ac:dyDescent="0.2">
      <c r="B687" s="149"/>
      <c r="C687" s="193" t="s">
        <v>1027</v>
      </c>
      <c r="D687" s="149"/>
      <c r="E687" s="149"/>
      <c r="F687" s="160">
        <v>0</v>
      </c>
      <c r="G687" s="149"/>
      <c r="H687" s="203" t="s">
        <v>918</v>
      </c>
      <c r="I687" s="149"/>
      <c r="J687" s="160">
        <v>0</v>
      </c>
    </row>
    <row r="688" spans="2:10" ht="12.75" x14ac:dyDescent="0.2">
      <c r="B688" s="149"/>
      <c r="C688" s="149"/>
      <c r="D688" s="149"/>
      <c r="E688" s="149"/>
      <c r="F688" s="161"/>
      <c r="G688" s="149"/>
      <c r="H688" s="203" t="s">
        <v>1021</v>
      </c>
      <c r="I688" s="149"/>
      <c r="J688" s="149"/>
    </row>
    <row r="689" spans="1:10" ht="12.75" x14ac:dyDescent="0.2">
      <c r="B689" s="149"/>
      <c r="C689" s="193" t="s">
        <v>920</v>
      </c>
      <c r="D689" s="149"/>
      <c r="E689" s="149"/>
      <c r="F689" s="160">
        <v>0</v>
      </c>
      <c r="G689" s="149"/>
      <c r="H689" s="203" t="s">
        <v>1022</v>
      </c>
      <c r="I689" s="149"/>
      <c r="J689" s="160">
        <v>0</v>
      </c>
    </row>
    <row r="690" spans="1:10" ht="12.75" x14ac:dyDescent="0.2">
      <c r="B690" s="149"/>
      <c r="C690" s="149"/>
      <c r="D690" s="149"/>
      <c r="E690" s="149"/>
      <c r="F690" s="161"/>
      <c r="G690" s="149"/>
      <c r="H690" s="203" t="s">
        <v>921</v>
      </c>
      <c r="I690" s="149"/>
      <c r="J690" s="149"/>
    </row>
    <row r="691" spans="1:10" x14ac:dyDescent="0.15">
      <c r="B691" s="193" t="s">
        <v>1018</v>
      </c>
      <c r="C691" s="149"/>
      <c r="D691" s="149"/>
      <c r="E691" s="149"/>
      <c r="F691" s="149"/>
      <c r="G691" s="149"/>
      <c r="H691" s="149"/>
      <c r="I691" s="158" t="s">
        <v>428</v>
      </c>
      <c r="J691" s="159">
        <f>SUM(J665:J689)</f>
        <v>0</v>
      </c>
    </row>
    <row r="692" spans="1:10" x14ac:dyDescent="0.15">
      <c r="B692" s="148" t="s">
        <v>645</v>
      </c>
      <c r="C692" s="149"/>
      <c r="D692" s="149"/>
      <c r="E692" s="149"/>
      <c r="F692" s="149"/>
      <c r="G692" s="149"/>
      <c r="H692" s="149"/>
      <c r="I692" s="149"/>
      <c r="J692" s="161"/>
    </row>
    <row r="693" spans="1:10" x14ac:dyDescent="0.15">
      <c r="J693" s="136" t="s">
        <v>1023</v>
      </c>
    </row>
    <row r="695" spans="1:10" x14ac:dyDescent="0.15">
      <c r="A695" s="149"/>
      <c r="B695" s="149"/>
      <c r="C695" s="149"/>
      <c r="D695" s="149"/>
      <c r="E695" s="148" t="s">
        <v>650</v>
      </c>
      <c r="F695" s="149"/>
      <c r="G695" s="149"/>
      <c r="H695" s="149"/>
      <c r="I695" s="149"/>
      <c r="J695" s="149"/>
    </row>
    <row r="696" spans="1:10" x14ac:dyDescent="0.15">
      <c r="A696" s="149"/>
      <c r="B696" s="149"/>
      <c r="C696" s="149"/>
      <c r="D696" s="149"/>
      <c r="E696" s="148" t="s">
        <v>651</v>
      </c>
      <c r="F696" s="149"/>
      <c r="G696" s="149"/>
      <c r="H696" s="149"/>
      <c r="I696" s="149"/>
      <c r="J696" s="149"/>
    </row>
    <row r="697" spans="1:10" x14ac:dyDescent="0.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</row>
    <row r="698" spans="1:10" x14ac:dyDescent="0.15">
      <c r="A698" s="149"/>
      <c r="B698" s="149"/>
      <c r="C698" s="148" t="s">
        <v>406</v>
      </c>
      <c r="D698" s="149"/>
      <c r="E698" s="159">
        <f>(E7)</f>
        <v>0</v>
      </c>
      <c r="F698" s="149"/>
      <c r="G698" s="149"/>
      <c r="H698" s="149"/>
      <c r="I698" s="149"/>
      <c r="J698" s="149"/>
    </row>
    <row r="699" spans="1:10" x14ac:dyDescent="0.15">
      <c r="A699" s="149"/>
      <c r="B699" s="149"/>
      <c r="C699" s="148" t="s">
        <v>409</v>
      </c>
      <c r="D699" s="149"/>
      <c r="E699" s="159">
        <f>(E8)</f>
        <v>0</v>
      </c>
      <c r="F699" s="149"/>
      <c r="G699" s="149"/>
      <c r="H699" s="149"/>
      <c r="I699" s="149"/>
      <c r="J699" s="149"/>
    </row>
    <row r="700" spans="1:10" x14ac:dyDescent="0.15">
      <c r="A700" s="149"/>
      <c r="B700" s="149"/>
      <c r="C700" s="148" t="s">
        <v>652</v>
      </c>
      <c r="D700" s="149"/>
      <c r="E700" s="159">
        <f>(E9)</f>
        <v>0</v>
      </c>
      <c r="F700" s="149"/>
      <c r="G700" s="149"/>
      <c r="H700" s="149"/>
      <c r="I700" s="149"/>
      <c r="J700" s="149"/>
    </row>
    <row r="701" spans="1:10" x14ac:dyDescent="0.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</row>
    <row r="702" spans="1:10" x14ac:dyDescent="0.15">
      <c r="A702" s="149"/>
      <c r="B702" s="149"/>
      <c r="C702" s="149"/>
      <c r="D702" s="149"/>
      <c r="E702" s="149"/>
      <c r="F702" s="156" t="s">
        <v>417</v>
      </c>
      <c r="G702" s="149"/>
      <c r="H702" s="149"/>
      <c r="I702" s="149"/>
      <c r="J702" s="148" t="s">
        <v>418</v>
      </c>
    </row>
    <row r="703" spans="1:10" x14ac:dyDescent="0.15">
      <c r="A703" s="149"/>
      <c r="B703" s="149"/>
      <c r="C703" s="149"/>
      <c r="D703" s="149"/>
      <c r="E703" s="149"/>
      <c r="F703" s="156" t="s">
        <v>422</v>
      </c>
      <c r="G703" s="149"/>
      <c r="H703" s="149"/>
      <c r="I703" s="149"/>
      <c r="J703" s="148" t="s">
        <v>423</v>
      </c>
    </row>
    <row r="704" spans="1:10" x14ac:dyDescent="0.15">
      <c r="A704" s="149"/>
      <c r="B704" s="212" t="s">
        <v>653</v>
      </c>
      <c r="C704" s="190"/>
      <c r="D704" s="190"/>
      <c r="E704" s="149"/>
      <c r="F704" s="149"/>
      <c r="G704" s="149"/>
      <c r="H704" s="149"/>
      <c r="I704" s="149"/>
      <c r="J704" s="149"/>
    </row>
    <row r="705" spans="1:11" x14ac:dyDescent="0.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</row>
    <row r="706" spans="1:11" x14ac:dyDescent="0.15">
      <c r="A706" s="149" t="s">
        <v>541</v>
      </c>
      <c r="B706" s="193" t="s">
        <v>368</v>
      </c>
      <c r="C706" s="148" t="s">
        <v>369</v>
      </c>
      <c r="D706" s="149"/>
      <c r="E706" s="149"/>
      <c r="F706" s="159">
        <f>(F23)</f>
        <v>0</v>
      </c>
      <c r="G706" s="149"/>
      <c r="H706" s="149"/>
      <c r="I706" s="149"/>
      <c r="J706" s="159">
        <f>(J23)</f>
        <v>0</v>
      </c>
    </row>
    <row r="707" spans="1:11" s="135" customFormat="1" x14ac:dyDescent="0.15">
      <c r="A707" s="177" t="s">
        <v>334</v>
      </c>
      <c r="B707" s="151"/>
      <c r="D707" s="151"/>
      <c r="E707" s="151"/>
      <c r="F707" s="131"/>
      <c r="G707" s="131"/>
      <c r="H707" s="131"/>
      <c r="I707" s="131"/>
      <c r="J707" s="131"/>
    </row>
    <row r="708" spans="1:11" x14ac:dyDescent="0.15">
      <c r="A708" s="149" t="s">
        <v>541</v>
      </c>
      <c r="B708" s="193" t="s">
        <v>370</v>
      </c>
      <c r="C708" s="148" t="s">
        <v>371</v>
      </c>
      <c r="D708" s="149"/>
      <c r="E708" s="149"/>
      <c r="F708" s="149"/>
      <c r="G708" s="149"/>
      <c r="H708" s="149"/>
      <c r="I708" s="149"/>
      <c r="J708" s="149"/>
    </row>
    <row r="709" spans="1:11" s="135" customFormat="1" x14ac:dyDescent="0.15">
      <c r="A709" s="177" t="s">
        <v>334</v>
      </c>
      <c r="B709" s="151"/>
      <c r="D709" s="151"/>
      <c r="E709" s="151"/>
      <c r="F709" s="167">
        <f>(H139*-1)</f>
        <v>0</v>
      </c>
      <c r="G709" s="131"/>
      <c r="H709" s="131"/>
      <c r="I709" s="131"/>
      <c r="J709" s="160">
        <v>0</v>
      </c>
    </row>
    <row r="710" spans="1:11" x14ac:dyDescent="0.15">
      <c r="A710" s="149"/>
      <c r="B710" s="148" t="s">
        <v>654</v>
      </c>
      <c r="C710" s="148" t="s">
        <v>655</v>
      </c>
      <c r="D710" s="149"/>
      <c r="E710" s="149"/>
      <c r="F710" s="159">
        <f>SUM(F706+F709)</f>
        <v>0</v>
      </c>
      <c r="G710" s="149"/>
      <c r="H710" s="149"/>
      <c r="I710" s="149"/>
      <c r="J710" s="159">
        <f>SUM(J706+J709)</f>
        <v>0</v>
      </c>
    </row>
    <row r="711" spans="1:11" s="135" customFormat="1" x14ac:dyDescent="0.15">
      <c r="A711" s="151"/>
      <c r="B711" s="188" t="s">
        <v>386</v>
      </c>
      <c r="C711" s="147" t="s">
        <v>389</v>
      </c>
      <c r="D711" s="131"/>
      <c r="E711" s="131"/>
      <c r="F711" s="213">
        <v>1.4999999999999999E-2</v>
      </c>
      <c r="G711" s="214"/>
      <c r="H711" s="214"/>
      <c r="I711" s="214"/>
      <c r="J711" s="213">
        <v>1.4999999999999999E-2</v>
      </c>
    </row>
    <row r="712" spans="1:11" s="135" customFormat="1" x14ac:dyDescent="0.15">
      <c r="A712" s="131"/>
      <c r="B712" s="171" t="s">
        <v>387</v>
      </c>
      <c r="C712" s="147" t="s">
        <v>391</v>
      </c>
      <c r="D712" s="131"/>
      <c r="E712" s="131"/>
      <c r="F712" s="186">
        <f>ROUND((F710*0.015),0)</f>
        <v>0</v>
      </c>
      <c r="G712" s="131"/>
      <c r="H712" s="131"/>
      <c r="I712" s="131"/>
      <c r="J712" s="186">
        <f>ROUND((J710*0.015),0)</f>
        <v>0</v>
      </c>
    </row>
    <row r="713" spans="1:11" s="135" customFormat="1" x14ac:dyDescent="0.15">
      <c r="A713" s="131"/>
      <c r="B713" s="188" t="s">
        <v>388</v>
      </c>
      <c r="C713" s="147" t="s">
        <v>390</v>
      </c>
      <c r="D713" s="131"/>
      <c r="E713" s="131"/>
      <c r="F713" s="213">
        <v>8.9999999999999993E-3</v>
      </c>
      <c r="G713" s="215" t="s">
        <v>401</v>
      </c>
      <c r="H713" s="216"/>
      <c r="I713" s="216"/>
      <c r="J713" s="213">
        <v>8.9999999999999993E-3</v>
      </c>
      <c r="K713" s="217" t="s">
        <v>401</v>
      </c>
    </row>
    <row r="714" spans="1:11" s="135" customFormat="1" x14ac:dyDescent="0.15">
      <c r="A714" s="131"/>
      <c r="B714" s="218" t="s">
        <v>392</v>
      </c>
      <c r="C714" s="147" t="s">
        <v>393</v>
      </c>
      <c r="F714" s="186">
        <f>ROUND((F185*0.009),0)</f>
        <v>0</v>
      </c>
      <c r="G714" s="131"/>
      <c r="H714" s="131"/>
      <c r="I714" s="131"/>
      <c r="J714" s="186">
        <f>ROUND((J185*0.009),0)</f>
        <v>0</v>
      </c>
    </row>
    <row r="715" spans="1:11" s="135" customFormat="1" x14ac:dyDescent="0.15">
      <c r="A715" s="131"/>
      <c r="B715" s="171" t="s">
        <v>372</v>
      </c>
      <c r="C715" s="147" t="s">
        <v>373</v>
      </c>
      <c r="D715" s="131"/>
      <c r="E715" s="131"/>
      <c r="F715" s="167">
        <v>0</v>
      </c>
      <c r="G715" s="179"/>
      <c r="H715" s="179"/>
      <c r="I715" s="179"/>
      <c r="J715" s="167">
        <v>0</v>
      </c>
      <c r="K715" s="217" t="s">
        <v>401</v>
      </c>
    </row>
    <row r="716" spans="1:11" x14ac:dyDescent="0.15">
      <c r="A716" s="149"/>
      <c r="B716" s="218" t="s">
        <v>656</v>
      </c>
      <c r="C716" s="147" t="s">
        <v>942</v>
      </c>
      <c r="D716" s="131"/>
      <c r="E716" s="131"/>
      <c r="F716" s="160">
        <v>0</v>
      </c>
      <c r="G716" s="179"/>
      <c r="H716" s="179"/>
      <c r="I716" s="179"/>
      <c r="J716" s="160">
        <v>0</v>
      </c>
      <c r="K716" s="137" t="s">
        <v>401</v>
      </c>
    </row>
    <row r="717" spans="1:11" x14ac:dyDescent="0.15">
      <c r="A717" s="149" t="s">
        <v>541</v>
      </c>
      <c r="B717" s="218" t="s">
        <v>374</v>
      </c>
      <c r="C717" s="147" t="s">
        <v>375</v>
      </c>
      <c r="D717" s="131"/>
      <c r="E717" s="131"/>
      <c r="F717" s="149">
        <f>F712+F714+F716</f>
        <v>0</v>
      </c>
      <c r="G717" s="149"/>
      <c r="H717" s="149"/>
      <c r="I717" s="149"/>
      <c r="J717" s="149">
        <f>J712+J714+J716</f>
        <v>0</v>
      </c>
    </row>
    <row r="718" spans="1:11" x14ac:dyDescent="0.15">
      <c r="A718" s="149"/>
      <c r="B718" s="219" t="s">
        <v>657</v>
      </c>
      <c r="C718" s="220"/>
      <c r="D718" s="220"/>
      <c r="E718" s="149"/>
      <c r="F718" s="149"/>
      <c r="G718" s="149"/>
      <c r="H718" s="149"/>
      <c r="I718" s="149"/>
      <c r="J718" s="149"/>
    </row>
    <row r="719" spans="1:11" x14ac:dyDescent="0.15">
      <c r="A719" s="149"/>
      <c r="B719" s="148" t="s">
        <v>658</v>
      </c>
      <c r="C719" s="148" t="s">
        <v>659</v>
      </c>
      <c r="D719" s="149"/>
      <c r="E719" s="149"/>
      <c r="F719" s="160">
        <v>0</v>
      </c>
      <c r="G719" s="148" t="s">
        <v>401</v>
      </c>
      <c r="H719" s="149"/>
      <c r="I719" s="149"/>
      <c r="J719" s="160">
        <v>0</v>
      </c>
    </row>
    <row r="720" spans="1:11" x14ac:dyDescent="0.15">
      <c r="A720" s="149"/>
      <c r="B720" s="149"/>
      <c r="C720" s="149"/>
      <c r="D720" s="149"/>
      <c r="E720" s="149"/>
      <c r="F720" s="149"/>
      <c r="G720" s="149"/>
      <c r="H720" s="149"/>
      <c r="I720" s="149"/>
      <c r="J720" s="149"/>
    </row>
    <row r="721" spans="1:11" x14ac:dyDescent="0.15">
      <c r="A721" s="149"/>
      <c r="B721" s="148" t="s">
        <v>660</v>
      </c>
      <c r="C721" s="148" t="s">
        <v>661</v>
      </c>
      <c r="D721" s="149"/>
      <c r="E721" s="149"/>
      <c r="F721" s="158" t="s">
        <v>662</v>
      </c>
      <c r="G721" s="148" t="s">
        <v>401</v>
      </c>
      <c r="H721" s="149"/>
      <c r="I721" s="149"/>
      <c r="J721" s="158" t="s">
        <v>662</v>
      </c>
      <c r="K721" s="137" t="s">
        <v>401</v>
      </c>
    </row>
    <row r="722" spans="1:11" x14ac:dyDescent="0.15">
      <c r="A722" s="149"/>
      <c r="B722" s="148" t="s">
        <v>663</v>
      </c>
      <c r="C722" s="148" t="s">
        <v>664</v>
      </c>
      <c r="D722" s="149"/>
      <c r="E722" s="149"/>
      <c r="F722" s="189">
        <f>ROUND((F719*0.1),0)</f>
        <v>0</v>
      </c>
      <c r="G722" s="149"/>
      <c r="H722" s="149"/>
      <c r="I722" s="149"/>
      <c r="J722" s="187">
        <f>ROUND((J719*0.1),0)</f>
        <v>0</v>
      </c>
    </row>
    <row r="723" spans="1:11" x14ac:dyDescent="0.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</row>
    <row r="724" spans="1:11" x14ac:dyDescent="0.15">
      <c r="A724" s="149"/>
      <c r="B724" s="148" t="s">
        <v>665</v>
      </c>
      <c r="C724" s="148" t="s">
        <v>666</v>
      </c>
      <c r="D724" s="149"/>
      <c r="E724" s="149"/>
      <c r="F724" s="160">
        <v>0</v>
      </c>
      <c r="G724" s="149"/>
      <c r="H724" s="149"/>
      <c r="I724" s="149"/>
      <c r="J724" s="160">
        <v>0</v>
      </c>
    </row>
    <row r="725" spans="1:11" x14ac:dyDescent="0.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</row>
    <row r="726" spans="1:11" x14ac:dyDescent="0.15">
      <c r="A726" s="149"/>
      <c r="B726" s="148" t="s">
        <v>667</v>
      </c>
      <c r="C726" s="148" t="s">
        <v>668</v>
      </c>
      <c r="D726" s="149"/>
      <c r="E726" s="149"/>
      <c r="F726" s="158" t="s">
        <v>669</v>
      </c>
      <c r="G726" s="148" t="s">
        <v>401</v>
      </c>
      <c r="H726" s="149"/>
      <c r="I726" s="149"/>
      <c r="J726" s="158" t="s">
        <v>669</v>
      </c>
      <c r="K726" s="137" t="s">
        <v>401</v>
      </c>
    </row>
    <row r="727" spans="1:11" x14ac:dyDescent="0.15">
      <c r="A727" s="149"/>
      <c r="B727" s="148" t="s">
        <v>670</v>
      </c>
      <c r="C727" s="148" t="s">
        <v>671</v>
      </c>
      <c r="D727" s="149"/>
      <c r="E727" s="149"/>
      <c r="F727" s="189">
        <f>ROUND((F724*0.25),0)</f>
        <v>0</v>
      </c>
      <c r="G727" s="149"/>
      <c r="H727" s="149"/>
      <c r="I727" s="149"/>
      <c r="J727" s="189">
        <f>ROUND((J724*0.25),0)</f>
        <v>0</v>
      </c>
    </row>
    <row r="728" spans="1:11" x14ac:dyDescent="0.15">
      <c r="A728" s="149"/>
      <c r="B728" s="149"/>
      <c r="C728" s="149"/>
      <c r="D728" s="149"/>
      <c r="E728" s="149"/>
      <c r="F728" s="149"/>
      <c r="G728" s="149"/>
      <c r="H728" s="149"/>
      <c r="I728" s="149"/>
      <c r="J728" s="149"/>
    </row>
    <row r="729" spans="1:11" x14ac:dyDescent="0.15">
      <c r="A729" s="148"/>
      <c r="B729" s="148" t="s">
        <v>672</v>
      </c>
      <c r="C729" s="148" t="s">
        <v>673</v>
      </c>
      <c r="D729" s="149"/>
      <c r="E729" s="149"/>
      <c r="F729" s="160">
        <v>0</v>
      </c>
      <c r="G729" s="149"/>
      <c r="H729" s="149"/>
      <c r="I729" s="149"/>
      <c r="J729" s="160">
        <v>0</v>
      </c>
    </row>
    <row r="730" spans="1:11" x14ac:dyDescent="0.15">
      <c r="A730" s="149"/>
      <c r="B730" s="221" t="s">
        <v>312</v>
      </c>
      <c r="C730" s="222"/>
      <c r="D730" s="222"/>
      <c r="E730" s="222"/>
      <c r="F730" s="149"/>
      <c r="G730" s="149"/>
      <c r="H730" s="149"/>
      <c r="I730" s="149"/>
      <c r="J730" s="149"/>
    </row>
    <row r="731" spans="1:11" x14ac:dyDescent="0.15">
      <c r="A731" s="149"/>
      <c r="B731" s="212" t="s">
        <v>674</v>
      </c>
      <c r="C731" s="190"/>
      <c r="D731" s="190"/>
      <c r="E731" s="149"/>
      <c r="F731" s="149"/>
      <c r="G731" s="149"/>
      <c r="H731" s="149"/>
      <c r="I731" s="149"/>
      <c r="J731" s="149"/>
    </row>
    <row r="732" spans="1:11" x14ac:dyDescent="0.15">
      <c r="A732" s="149"/>
      <c r="B732" s="148" t="s">
        <v>675</v>
      </c>
      <c r="C732" s="149"/>
      <c r="D732" s="149"/>
      <c r="E732" s="149"/>
      <c r="F732" s="149"/>
      <c r="G732" s="149"/>
      <c r="H732" s="149"/>
      <c r="I732" s="149"/>
      <c r="J732" s="149"/>
    </row>
    <row r="733" spans="1:11" x14ac:dyDescent="0.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</row>
    <row r="734" spans="1:11" x14ac:dyDescent="0.15">
      <c r="A734" s="149"/>
      <c r="B734" s="148" t="s">
        <v>676</v>
      </c>
      <c r="C734" s="148" t="s">
        <v>677</v>
      </c>
      <c r="D734" s="149"/>
      <c r="E734" s="149"/>
      <c r="F734" s="149"/>
      <c r="G734" s="149"/>
      <c r="H734" s="149"/>
      <c r="I734" s="149"/>
      <c r="J734" s="149"/>
    </row>
    <row r="735" spans="1:11" x14ac:dyDescent="0.15">
      <c r="A735" s="149"/>
      <c r="B735" s="149"/>
      <c r="C735" s="148" t="s">
        <v>678</v>
      </c>
      <c r="D735" s="149"/>
      <c r="E735" s="149"/>
      <c r="F735" s="160">
        <v>0</v>
      </c>
      <c r="G735" s="149"/>
      <c r="H735" s="149"/>
      <c r="I735" s="149"/>
      <c r="J735" s="160">
        <v>0</v>
      </c>
    </row>
    <row r="736" spans="1:11" x14ac:dyDescent="0.15">
      <c r="A736" s="149"/>
      <c r="B736" s="148" t="s">
        <v>679</v>
      </c>
      <c r="C736" s="148" t="s">
        <v>680</v>
      </c>
      <c r="D736" s="149"/>
      <c r="E736" s="149"/>
      <c r="F736" s="149"/>
      <c r="G736" s="149"/>
      <c r="H736" s="149"/>
      <c r="I736" s="149"/>
      <c r="J736" s="149"/>
    </row>
    <row r="737" spans="1:11" x14ac:dyDescent="0.15">
      <c r="A737" s="149"/>
      <c r="B737" s="149"/>
      <c r="C737" s="148" t="s">
        <v>376</v>
      </c>
      <c r="D737" s="149"/>
      <c r="E737" s="149"/>
      <c r="F737" s="149"/>
      <c r="G737" s="149"/>
      <c r="H737" s="149"/>
      <c r="I737" s="149"/>
      <c r="J737" s="149"/>
    </row>
    <row r="738" spans="1:11" x14ac:dyDescent="0.15">
      <c r="A738" s="149"/>
      <c r="B738" s="149"/>
      <c r="C738" s="148" t="s">
        <v>681</v>
      </c>
      <c r="D738" s="149"/>
      <c r="E738" s="158" t="s">
        <v>428</v>
      </c>
      <c r="F738" s="159">
        <f>SUM(F717+F722+F727+F735)</f>
        <v>0</v>
      </c>
      <c r="G738" s="149"/>
      <c r="H738" s="149"/>
      <c r="I738" s="158" t="s">
        <v>428</v>
      </c>
      <c r="J738" s="159">
        <f>SUM(J717+J722+J727+J735)</f>
        <v>0</v>
      </c>
      <c r="K738" s="137" t="s">
        <v>401</v>
      </c>
    </row>
    <row r="739" spans="1:11" x14ac:dyDescent="0.15">
      <c r="A739" s="149"/>
      <c r="B739" s="149"/>
      <c r="C739" s="149"/>
      <c r="D739" s="149"/>
      <c r="E739" s="149"/>
      <c r="F739" s="148" t="s">
        <v>401</v>
      </c>
      <c r="G739" s="149"/>
      <c r="H739" s="149"/>
      <c r="I739" s="148" t="s">
        <v>401</v>
      </c>
      <c r="J739" s="148" t="s">
        <v>401</v>
      </c>
    </row>
    <row r="740" spans="1:11" x14ac:dyDescent="0.15">
      <c r="A740" s="149"/>
      <c r="B740" s="149"/>
      <c r="C740" s="149"/>
      <c r="D740" s="149"/>
      <c r="E740" s="149"/>
      <c r="F740" s="149"/>
      <c r="G740" s="149"/>
      <c r="H740" s="149"/>
      <c r="I740" s="149"/>
      <c r="J740" s="148" t="s">
        <v>401</v>
      </c>
    </row>
    <row r="741" spans="1:11" x14ac:dyDescent="0.15">
      <c r="A741" s="149"/>
      <c r="B741" s="149"/>
      <c r="C741" s="159" t="str">
        <f>(C53)</f>
        <v>WYO ACCOUNTING PROCEDURES (MANUAL)</v>
      </c>
      <c r="D741" s="149"/>
      <c r="E741" s="149"/>
      <c r="F741" s="149"/>
      <c r="G741" s="149"/>
      <c r="H741" s="159"/>
      <c r="I741" s="149"/>
      <c r="J741" s="149"/>
    </row>
    <row r="742" spans="1:11" x14ac:dyDescent="0.15">
      <c r="A742" s="149"/>
      <c r="B742" s="149"/>
      <c r="C742" s="159" t="str">
        <f>(C54)</f>
        <v>PART B</v>
      </c>
      <c r="D742" s="149"/>
      <c r="E742" s="149"/>
      <c r="F742" s="149"/>
      <c r="G742" s="149"/>
      <c r="H742" s="159"/>
      <c r="I742" s="149"/>
      <c r="J742" s="149"/>
    </row>
    <row r="743" spans="1:11" x14ac:dyDescent="0.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</row>
    <row r="744" spans="1:11" x14ac:dyDescent="0.15">
      <c r="A744" s="149"/>
      <c r="B744" s="149"/>
      <c r="C744" s="149"/>
      <c r="D744" s="149"/>
      <c r="E744" s="149"/>
      <c r="F744" s="149"/>
      <c r="G744" s="149"/>
      <c r="H744" s="149"/>
      <c r="I744" s="149"/>
      <c r="J744" s="149"/>
    </row>
    <row r="745" spans="1:11" x14ac:dyDescent="0.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</row>
    <row r="746" spans="1:11" x14ac:dyDescent="0.15">
      <c r="A746" s="149"/>
      <c r="B746" s="149"/>
      <c r="C746" s="149"/>
      <c r="D746" s="149"/>
      <c r="E746" s="149"/>
      <c r="F746" s="149"/>
      <c r="G746" s="149"/>
      <c r="H746" s="149"/>
      <c r="I746" s="149"/>
      <c r="J746" s="149"/>
    </row>
    <row r="747" spans="1:11" x14ac:dyDescent="0.15">
      <c r="A747" s="149"/>
      <c r="B747" s="149"/>
      <c r="C747" s="149"/>
      <c r="D747" s="149"/>
      <c r="E747" s="149"/>
      <c r="G747" s="149"/>
      <c r="H747" s="149"/>
      <c r="I747" s="149"/>
      <c r="J747" s="149"/>
    </row>
    <row r="748" spans="1:11" x14ac:dyDescent="0.15">
      <c r="A748" s="149"/>
      <c r="B748" s="149"/>
      <c r="C748" s="149"/>
      <c r="D748" s="149"/>
      <c r="E748" s="149"/>
      <c r="G748" s="149"/>
      <c r="H748" s="149"/>
      <c r="I748" s="149"/>
      <c r="J748" s="148" t="s">
        <v>401</v>
      </c>
    </row>
    <row r="749" spans="1:11" x14ac:dyDescent="0.15">
      <c r="A749" s="149"/>
      <c r="B749" s="149"/>
      <c r="C749" s="149"/>
      <c r="D749" s="149"/>
      <c r="E749" s="149"/>
      <c r="F749" s="156" t="s">
        <v>682</v>
      </c>
      <c r="G749" s="149"/>
      <c r="H749" s="149"/>
      <c r="I749" s="149"/>
      <c r="J749" s="149"/>
    </row>
    <row r="750" spans="1:11" x14ac:dyDescent="0.15">
      <c r="A750" s="149"/>
      <c r="B750" s="149"/>
      <c r="C750" s="149"/>
      <c r="D750" s="149"/>
      <c r="E750" s="149"/>
      <c r="F750" s="148" t="s">
        <v>683</v>
      </c>
      <c r="G750" s="149"/>
      <c r="H750" s="149"/>
      <c r="I750" s="149"/>
      <c r="J750" s="149"/>
    </row>
    <row r="751" spans="1:11" x14ac:dyDescent="0.15">
      <c r="A751" s="149"/>
      <c r="B751" s="149"/>
      <c r="C751" s="148" t="s">
        <v>406</v>
      </c>
      <c r="D751" s="149"/>
      <c r="E751" s="159">
        <f>(E7)</f>
        <v>0</v>
      </c>
      <c r="F751" s="149"/>
      <c r="G751" s="149"/>
      <c r="H751" s="149"/>
      <c r="I751" s="149"/>
      <c r="J751" s="149"/>
    </row>
    <row r="752" spans="1:11" x14ac:dyDescent="0.15">
      <c r="A752" s="149"/>
      <c r="B752" s="149"/>
      <c r="C752" s="148" t="s">
        <v>476</v>
      </c>
      <c r="D752" s="149"/>
      <c r="E752" s="159">
        <f>(E8)</f>
        <v>0</v>
      </c>
      <c r="F752" s="149"/>
      <c r="G752" s="149"/>
      <c r="H752" s="149"/>
      <c r="I752" s="149"/>
      <c r="J752" s="149"/>
    </row>
    <row r="753" spans="1:10" x14ac:dyDescent="0.15">
      <c r="A753" s="149"/>
      <c r="B753" s="149"/>
      <c r="C753" s="148" t="s">
        <v>652</v>
      </c>
      <c r="D753" s="149"/>
      <c r="E753" s="159">
        <f>(E9)</f>
        <v>0</v>
      </c>
      <c r="F753" s="149"/>
      <c r="G753" s="149"/>
      <c r="H753" s="149"/>
      <c r="I753" s="149"/>
      <c r="J753" s="149"/>
    </row>
    <row r="754" spans="1:10" x14ac:dyDescent="0.15">
      <c r="A754" s="149"/>
      <c r="B754" s="149"/>
      <c r="C754" s="149"/>
      <c r="D754" s="149"/>
      <c r="E754" s="149"/>
      <c r="F754" s="149"/>
      <c r="G754" s="149"/>
      <c r="H754" s="149"/>
      <c r="I754" s="149"/>
      <c r="J754" s="149"/>
    </row>
    <row r="755" spans="1:10" x14ac:dyDescent="0.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</row>
    <row r="756" spans="1:10" x14ac:dyDescent="0.15">
      <c r="A756" s="149"/>
      <c r="B756" s="149"/>
      <c r="C756" s="149"/>
      <c r="D756" s="149"/>
      <c r="E756" s="149"/>
      <c r="F756" s="149"/>
      <c r="G756" s="149"/>
      <c r="H756" s="149"/>
      <c r="I756" s="149"/>
      <c r="J756" s="149"/>
    </row>
    <row r="757" spans="1:10" x14ac:dyDescent="0.15">
      <c r="A757" s="149"/>
      <c r="B757" s="149"/>
      <c r="C757" s="149"/>
      <c r="D757" s="149"/>
      <c r="E757" s="149"/>
      <c r="F757" s="156" t="s">
        <v>417</v>
      </c>
      <c r="G757" s="149"/>
      <c r="H757" s="149"/>
      <c r="I757" s="149"/>
      <c r="J757" s="156" t="s">
        <v>418</v>
      </c>
    </row>
    <row r="758" spans="1:10" x14ac:dyDescent="0.15">
      <c r="A758" s="149"/>
      <c r="B758" s="149"/>
      <c r="C758" s="149"/>
      <c r="D758" s="149"/>
      <c r="E758" s="149"/>
      <c r="F758" s="156" t="s">
        <v>422</v>
      </c>
      <c r="G758" s="149"/>
      <c r="H758" s="149"/>
      <c r="I758" s="149"/>
      <c r="J758" s="156" t="s">
        <v>423</v>
      </c>
    </row>
    <row r="759" spans="1:10" x14ac:dyDescent="0.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</row>
    <row r="760" spans="1:10" x14ac:dyDescent="0.15">
      <c r="A760" s="149"/>
      <c r="B760" s="148" t="s">
        <v>684</v>
      </c>
      <c r="C760" s="148" t="s">
        <v>685</v>
      </c>
      <c r="D760" s="149"/>
      <c r="E760" s="149"/>
      <c r="F760" s="160">
        <v>0</v>
      </c>
      <c r="G760" s="149"/>
      <c r="H760" s="149"/>
      <c r="I760" s="149"/>
      <c r="J760" s="160">
        <v>0</v>
      </c>
    </row>
    <row r="761" spans="1:10" x14ac:dyDescent="0.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</row>
    <row r="762" spans="1:10" x14ac:dyDescent="0.15">
      <c r="A762" s="149"/>
      <c r="B762" s="148" t="s">
        <v>686</v>
      </c>
      <c r="C762" s="148" t="s">
        <v>687</v>
      </c>
      <c r="D762" s="149"/>
      <c r="E762" s="149"/>
      <c r="F762" s="160">
        <v>0</v>
      </c>
      <c r="G762" s="149"/>
      <c r="H762" s="149"/>
      <c r="I762" s="149"/>
      <c r="J762" s="160">
        <v>0</v>
      </c>
    </row>
    <row r="763" spans="1:10" x14ac:dyDescent="0.15">
      <c r="A763" s="149"/>
      <c r="B763" s="221" t="s">
        <v>313</v>
      </c>
      <c r="C763" s="222"/>
      <c r="D763" s="222"/>
      <c r="E763" s="222"/>
      <c r="F763" s="149"/>
      <c r="G763" s="149"/>
      <c r="H763" s="149"/>
      <c r="I763" s="149"/>
      <c r="J763" s="195"/>
    </row>
    <row r="764" spans="1:10" x14ac:dyDescent="0.15">
      <c r="A764" s="149"/>
      <c r="B764" s="148" t="s">
        <v>688</v>
      </c>
      <c r="C764" s="148" t="s">
        <v>689</v>
      </c>
      <c r="D764" s="149"/>
      <c r="E764" s="149"/>
      <c r="F764" s="159">
        <f>SUM(F760-F762)</f>
        <v>0</v>
      </c>
      <c r="G764" s="149"/>
      <c r="H764" s="149"/>
      <c r="I764" s="158" t="s">
        <v>428</v>
      </c>
      <c r="J764" s="159">
        <f>SUM(J760-J762)</f>
        <v>0</v>
      </c>
    </row>
    <row r="765" spans="1:10" x14ac:dyDescent="0.15">
      <c r="A765" s="149"/>
      <c r="B765" s="149"/>
      <c r="C765" s="149"/>
      <c r="D765" s="149"/>
      <c r="E765" s="149"/>
      <c r="F765" s="148" t="s">
        <v>401</v>
      </c>
      <c r="G765" s="149"/>
      <c r="H765" s="149"/>
      <c r="I765" s="149"/>
      <c r="J765" s="148" t="s">
        <v>401</v>
      </c>
    </row>
    <row r="766" spans="1:10" x14ac:dyDescent="0.15">
      <c r="A766" s="149"/>
      <c r="B766" s="149"/>
      <c r="C766" s="149"/>
      <c r="D766" s="149"/>
      <c r="E766" s="149"/>
      <c r="F766" s="149"/>
      <c r="G766" s="149"/>
      <c r="H766" s="149"/>
      <c r="I766" s="149"/>
      <c r="J766" s="149"/>
    </row>
    <row r="767" spans="1:10" x14ac:dyDescent="0.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</row>
    <row r="768" spans="1:10" x14ac:dyDescent="0.15">
      <c r="A768" s="149"/>
      <c r="B768" s="149"/>
      <c r="C768" s="149"/>
      <c r="D768" s="149"/>
      <c r="E768" s="149"/>
      <c r="F768" s="149"/>
      <c r="G768" s="149"/>
      <c r="H768" s="149"/>
      <c r="I768" s="149"/>
      <c r="J768" s="149"/>
    </row>
    <row r="769" spans="1:10" x14ac:dyDescent="0.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</row>
    <row r="770" spans="1:10" x14ac:dyDescent="0.15">
      <c r="A770" s="149"/>
      <c r="B770" s="149"/>
      <c r="C770" s="149"/>
      <c r="D770" s="149"/>
      <c r="E770" s="149"/>
      <c r="F770" s="149"/>
      <c r="G770" s="149"/>
      <c r="H770" s="149"/>
      <c r="I770" s="149"/>
      <c r="J770" s="149"/>
    </row>
    <row r="771" spans="1:10" x14ac:dyDescent="0.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</row>
    <row r="772" spans="1:10" x14ac:dyDescent="0.15">
      <c r="A772" s="149"/>
      <c r="B772" s="149"/>
      <c r="C772" s="149"/>
      <c r="D772" s="149"/>
      <c r="E772" s="149"/>
      <c r="F772" s="149"/>
      <c r="G772" s="149"/>
      <c r="H772" s="149"/>
      <c r="I772" s="149"/>
      <c r="J772" s="149"/>
    </row>
    <row r="773" spans="1:10" x14ac:dyDescent="0.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</row>
    <row r="774" spans="1:10" x14ac:dyDescent="0.15">
      <c r="A774" s="149"/>
      <c r="B774" s="149"/>
      <c r="C774" s="149"/>
      <c r="D774" s="149"/>
      <c r="E774" s="149"/>
      <c r="F774" s="149"/>
      <c r="G774" s="149"/>
      <c r="H774" s="149"/>
      <c r="I774" s="149"/>
      <c r="J774" s="149"/>
    </row>
    <row r="775" spans="1:10" x14ac:dyDescent="0.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</row>
    <row r="776" spans="1:10" x14ac:dyDescent="0.15">
      <c r="A776" s="149"/>
      <c r="B776" s="149"/>
      <c r="C776" s="149"/>
      <c r="D776" s="149"/>
      <c r="E776" s="149"/>
      <c r="F776" s="149"/>
      <c r="G776" s="149"/>
      <c r="H776" s="149"/>
      <c r="I776" s="149"/>
      <c r="J776" s="149"/>
    </row>
    <row r="777" spans="1:10" x14ac:dyDescent="0.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</row>
    <row r="778" spans="1:10" x14ac:dyDescent="0.15">
      <c r="A778" s="149"/>
      <c r="B778" s="149"/>
      <c r="C778" s="149"/>
      <c r="D778" s="149"/>
      <c r="E778" s="149"/>
      <c r="F778" s="149"/>
      <c r="G778" s="149"/>
      <c r="H778" s="149"/>
      <c r="I778" s="149"/>
      <c r="J778" s="149"/>
    </row>
    <row r="779" spans="1:10" x14ac:dyDescent="0.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</row>
    <row r="780" spans="1:10" x14ac:dyDescent="0.15">
      <c r="A780" s="149"/>
      <c r="B780" s="149"/>
      <c r="C780" s="149"/>
      <c r="D780" s="149"/>
      <c r="E780" s="149"/>
      <c r="F780" s="149"/>
      <c r="G780" s="149"/>
      <c r="H780" s="149"/>
      <c r="I780" s="149"/>
      <c r="J780" s="149"/>
    </row>
    <row r="781" spans="1:10" x14ac:dyDescent="0.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</row>
    <row r="782" spans="1:10" x14ac:dyDescent="0.15">
      <c r="A782" s="149"/>
      <c r="B782" s="149"/>
      <c r="C782" s="149"/>
      <c r="D782" s="149"/>
      <c r="E782" s="149"/>
      <c r="F782" s="149"/>
      <c r="G782" s="149"/>
      <c r="H782" s="149"/>
      <c r="I782" s="149"/>
      <c r="J782" s="149"/>
    </row>
    <row r="783" spans="1:10" x14ac:dyDescent="0.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</row>
    <row r="784" spans="1:10" x14ac:dyDescent="0.15">
      <c r="A784" s="149"/>
      <c r="B784" s="149"/>
      <c r="C784" s="149"/>
      <c r="D784" s="149"/>
      <c r="E784" s="149"/>
      <c r="F784" s="149"/>
      <c r="G784" s="149"/>
      <c r="H784" s="149"/>
      <c r="I784" s="149"/>
      <c r="J784" s="149"/>
    </row>
    <row r="785" spans="1:10" x14ac:dyDescent="0.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</row>
    <row r="786" spans="1:10" x14ac:dyDescent="0.15">
      <c r="A786" s="149"/>
      <c r="B786" s="149"/>
      <c r="C786" s="149"/>
      <c r="D786" s="149"/>
      <c r="E786" s="149"/>
      <c r="F786" s="149"/>
      <c r="G786" s="149"/>
      <c r="H786" s="149"/>
      <c r="I786" s="149"/>
      <c r="J786" s="149"/>
    </row>
    <row r="787" spans="1:10" x14ac:dyDescent="0.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</row>
    <row r="788" spans="1:10" x14ac:dyDescent="0.15">
      <c r="A788" s="149"/>
      <c r="B788" s="149"/>
      <c r="C788" s="149"/>
      <c r="D788" s="149"/>
      <c r="E788" s="149"/>
      <c r="F788" s="149"/>
      <c r="G788" s="149"/>
      <c r="H788" s="149"/>
      <c r="I788" s="149"/>
      <c r="J788" s="149"/>
    </row>
    <row r="789" spans="1:10" x14ac:dyDescent="0.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</row>
    <row r="790" spans="1:10" x14ac:dyDescent="0.15">
      <c r="A790" s="149"/>
      <c r="B790" s="149"/>
      <c r="C790" s="149"/>
      <c r="D790" s="149"/>
      <c r="E790" s="149"/>
      <c r="F790" s="149"/>
      <c r="G790" s="149"/>
      <c r="H790" s="149"/>
      <c r="I790" s="149"/>
      <c r="J790" s="149"/>
    </row>
    <row r="791" spans="1:10" x14ac:dyDescent="0.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</row>
    <row r="792" spans="1:10" x14ac:dyDescent="0.15">
      <c r="A792" s="149"/>
      <c r="B792" s="149"/>
      <c r="C792" s="149"/>
      <c r="D792" s="149"/>
      <c r="E792" s="149"/>
      <c r="F792" s="149"/>
      <c r="G792" s="149"/>
      <c r="H792" s="149"/>
      <c r="I792" s="149"/>
      <c r="J792" s="149"/>
    </row>
    <row r="793" spans="1:10" x14ac:dyDescent="0.15">
      <c r="A793" s="149"/>
      <c r="B793" s="149"/>
      <c r="C793" s="159" t="str">
        <f>(C53)</f>
        <v>WYO ACCOUNTING PROCEDURES (MANUAL)</v>
      </c>
      <c r="D793" s="149"/>
      <c r="E793" s="149"/>
      <c r="F793" s="149"/>
      <c r="G793" s="149"/>
      <c r="H793" s="159"/>
      <c r="I793" s="149"/>
      <c r="J793" s="161"/>
    </row>
    <row r="794" spans="1:10" x14ac:dyDescent="0.15">
      <c r="A794" s="149"/>
      <c r="B794" s="149"/>
      <c r="C794" s="159" t="str">
        <f>(C54)</f>
        <v>PART B</v>
      </c>
      <c r="D794" s="149"/>
      <c r="E794" s="149"/>
      <c r="F794" s="149"/>
      <c r="G794" s="149"/>
      <c r="H794" s="159"/>
      <c r="I794" s="149"/>
      <c r="J794" s="161"/>
    </row>
    <row r="795" spans="1:10" x14ac:dyDescent="0.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</row>
    <row r="796" spans="1:10" x14ac:dyDescent="0.15">
      <c r="A796" s="149"/>
      <c r="B796" s="149"/>
      <c r="C796" s="149"/>
      <c r="D796" s="149"/>
      <c r="E796" s="149"/>
      <c r="F796" s="149"/>
      <c r="G796" s="149"/>
      <c r="H796" s="149"/>
      <c r="I796" s="149"/>
      <c r="J796" s="149"/>
    </row>
    <row r="797" spans="1:10" x14ac:dyDescent="0.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</row>
    <row r="798" spans="1:10" x14ac:dyDescent="0.15">
      <c r="A798" s="149"/>
      <c r="B798" s="149"/>
      <c r="C798" s="149"/>
      <c r="D798" s="149"/>
      <c r="E798" s="149"/>
      <c r="F798" s="149"/>
      <c r="G798" s="149"/>
      <c r="H798" s="149"/>
      <c r="I798" s="149"/>
      <c r="J798" s="149"/>
    </row>
    <row r="799" spans="1:10" x14ac:dyDescent="0.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</row>
    <row r="800" spans="1:10" x14ac:dyDescent="0.15">
      <c r="A800" s="149"/>
      <c r="B800" s="149"/>
      <c r="C800" s="149"/>
      <c r="F800" s="149"/>
      <c r="G800" s="149"/>
      <c r="H800" s="149"/>
      <c r="I800" s="149"/>
      <c r="J800" s="149"/>
    </row>
    <row r="801" spans="1:10" x14ac:dyDescent="0.15">
      <c r="A801" s="149"/>
      <c r="B801" s="149"/>
      <c r="C801" s="149"/>
      <c r="D801" s="149"/>
      <c r="E801" s="148" t="s">
        <v>690</v>
      </c>
      <c r="F801" s="149"/>
      <c r="G801" s="149"/>
      <c r="H801" s="149"/>
      <c r="I801" s="149"/>
      <c r="J801" s="149"/>
    </row>
    <row r="802" spans="1:10" x14ac:dyDescent="0.15">
      <c r="A802" s="149"/>
      <c r="B802" s="149"/>
      <c r="C802" s="149"/>
      <c r="D802" s="148" t="s">
        <v>691</v>
      </c>
      <c r="E802" s="149"/>
      <c r="F802" s="149"/>
      <c r="G802" s="149"/>
      <c r="H802" s="149"/>
      <c r="I802" s="149"/>
      <c r="J802" s="149"/>
    </row>
    <row r="803" spans="1:10" x14ac:dyDescent="0.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</row>
    <row r="804" spans="1:10" x14ac:dyDescent="0.15">
      <c r="A804" s="149"/>
      <c r="B804" s="149"/>
      <c r="C804" s="148" t="s">
        <v>406</v>
      </c>
      <c r="D804" s="149"/>
      <c r="E804" s="159">
        <f>(E7)</f>
        <v>0</v>
      </c>
      <c r="F804" s="149"/>
      <c r="G804" s="149"/>
      <c r="H804" s="149"/>
      <c r="I804" s="149"/>
      <c r="J804" s="149"/>
    </row>
    <row r="805" spans="1:10" x14ac:dyDescent="0.15">
      <c r="A805" s="149"/>
      <c r="B805" s="149"/>
      <c r="C805" s="148" t="s">
        <v>409</v>
      </c>
      <c r="D805" s="149"/>
      <c r="E805" s="159">
        <f>(E8)</f>
        <v>0</v>
      </c>
      <c r="F805" s="149"/>
      <c r="G805" s="149"/>
      <c r="H805" s="149"/>
      <c r="I805" s="149"/>
      <c r="J805" s="149"/>
    </row>
    <row r="806" spans="1:10" x14ac:dyDescent="0.15">
      <c r="A806" s="149"/>
      <c r="B806" s="149"/>
      <c r="C806" s="148" t="s">
        <v>412</v>
      </c>
      <c r="D806" s="149"/>
      <c r="E806" s="159">
        <f>(E9)</f>
        <v>0</v>
      </c>
      <c r="F806" s="149"/>
      <c r="G806" s="149"/>
      <c r="H806" s="149"/>
      <c r="I806" s="149"/>
      <c r="J806" s="149"/>
    </row>
    <row r="807" spans="1:10" x14ac:dyDescent="0.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</row>
    <row r="808" spans="1:10" x14ac:dyDescent="0.15">
      <c r="A808" s="149"/>
      <c r="B808" s="149"/>
      <c r="C808" s="149"/>
      <c r="D808" s="149"/>
      <c r="E808" s="148" t="s">
        <v>692</v>
      </c>
      <c r="F808" s="149"/>
      <c r="G808" s="149"/>
      <c r="H808" s="161"/>
      <c r="I808" s="149"/>
      <c r="J808" s="149"/>
    </row>
    <row r="809" spans="1:10" x14ac:dyDescent="0.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</row>
    <row r="810" spans="1:10" x14ac:dyDescent="0.15">
      <c r="A810" s="149"/>
      <c r="B810" s="149"/>
      <c r="C810" s="149"/>
      <c r="D810" s="148" t="s">
        <v>693</v>
      </c>
      <c r="E810" s="149"/>
      <c r="F810" s="149"/>
      <c r="G810" s="149"/>
      <c r="H810" s="156" t="s">
        <v>694</v>
      </c>
      <c r="I810" s="149"/>
      <c r="J810" s="149"/>
    </row>
    <row r="811" spans="1:10" x14ac:dyDescent="0.15">
      <c r="A811" s="149"/>
      <c r="B811" s="149"/>
      <c r="C811" s="159" t="str">
        <f t="shared" ref="C811:C841" si="1">IF(ISERR(VLOOKUP(LEFT(E$9,3),X$6:Z$17,3)),"   ",VLOOKUP(LEFT(E$9,3),X$6:Z$17,3))</f>
        <v xml:space="preserve">   </v>
      </c>
      <c r="D811" s="148" t="s">
        <v>695</v>
      </c>
      <c r="E811" s="159" t="str">
        <f t="shared" ref="E811:E841" si="2">IF(ISERR(RIGHT(E$9,4)),"    ",RIGHT(E$9,4))</f>
        <v xml:space="preserve">    </v>
      </c>
      <c r="F811" s="149"/>
      <c r="G811" s="148" t="s">
        <v>428</v>
      </c>
      <c r="H811" s="160">
        <v>0</v>
      </c>
      <c r="I811" s="149"/>
      <c r="J811" s="149"/>
    </row>
    <row r="812" spans="1:10" x14ac:dyDescent="0.15">
      <c r="A812" s="149"/>
      <c r="B812" s="149"/>
      <c r="C812" s="159" t="str">
        <f t="shared" si="1"/>
        <v xml:space="preserve">   </v>
      </c>
      <c r="D812" s="148" t="s">
        <v>696</v>
      </c>
      <c r="E812" s="159" t="str">
        <f t="shared" si="2"/>
        <v xml:space="preserve">    </v>
      </c>
      <c r="F812" s="149"/>
      <c r="G812" s="149"/>
      <c r="H812" s="160">
        <v>0</v>
      </c>
      <c r="I812" s="149"/>
      <c r="J812" s="149"/>
    </row>
    <row r="813" spans="1:10" x14ac:dyDescent="0.15">
      <c r="A813" s="149"/>
      <c r="B813" s="149"/>
      <c r="C813" s="159" t="str">
        <f t="shared" si="1"/>
        <v xml:space="preserve">   </v>
      </c>
      <c r="D813" s="148" t="s">
        <v>697</v>
      </c>
      <c r="E813" s="159" t="str">
        <f t="shared" si="2"/>
        <v xml:space="preserve">    </v>
      </c>
      <c r="F813" s="161"/>
      <c r="G813" s="149"/>
      <c r="H813" s="160">
        <v>0</v>
      </c>
      <c r="I813" s="149"/>
      <c r="J813" s="149"/>
    </row>
    <row r="814" spans="1:10" x14ac:dyDescent="0.15">
      <c r="A814" s="149"/>
      <c r="B814" s="149"/>
      <c r="C814" s="159" t="str">
        <f t="shared" si="1"/>
        <v xml:space="preserve">   </v>
      </c>
      <c r="D814" s="148" t="s">
        <v>698</v>
      </c>
      <c r="E814" s="159" t="str">
        <f t="shared" si="2"/>
        <v xml:space="preserve">    </v>
      </c>
      <c r="F814" s="161"/>
      <c r="G814" s="149"/>
      <c r="H814" s="160">
        <v>0</v>
      </c>
      <c r="I814" s="149"/>
      <c r="J814" s="149"/>
    </row>
    <row r="815" spans="1:10" x14ac:dyDescent="0.15">
      <c r="A815" s="149"/>
      <c r="B815" s="149"/>
      <c r="C815" s="159" t="str">
        <f t="shared" si="1"/>
        <v xml:space="preserve">   </v>
      </c>
      <c r="D815" s="148" t="s">
        <v>699</v>
      </c>
      <c r="E815" s="159" t="str">
        <f t="shared" si="2"/>
        <v xml:space="preserve">    </v>
      </c>
      <c r="F815" s="161"/>
      <c r="G815" s="149"/>
      <c r="H815" s="160">
        <v>0</v>
      </c>
      <c r="I815" s="149"/>
      <c r="J815" s="149"/>
    </row>
    <row r="816" spans="1:10" x14ac:dyDescent="0.15">
      <c r="A816" s="149"/>
      <c r="B816" s="149"/>
      <c r="C816" s="159" t="str">
        <f t="shared" si="1"/>
        <v xml:space="preserve">   </v>
      </c>
      <c r="D816" s="148" t="s">
        <v>700</v>
      </c>
      <c r="E816" s="159" t="str">
        <f t="shared" si="2"/>
        <v xml:space="preserve">    </v>
      </c>
      <c r="F816" s="161"/>
      <c r="G816" s="149"/>
      <c r="H816" s="160">
        <v>0</v>
      </c>
      <c r="I816" s="149"/>
      <c r="J816" s="149"/>
    </row>
    <row r="817" spans="1:10" x14ac:dyDescent="0.15">
      <c r="A817" s="149"/>
      <c r="B817" s="149"/>
      <c r="C817" s="159" t="str">
        <f t="shared" si="1"/>
        <v xml:space="preserve">   </v>
      </c>
      <c r="D817" s="148" t="s">
        <v>701</v>
      </c>
      <c r="E817" s="159" t="str">
        <f t="shared" si="2"/>
        <v xml:space="preserve">    </v>
      </c>
      <c r="F817" s="161"/>
      <c r="G817" s="149"/>
      <c r="H817" s="160">
        <v>0</v>
      </c>
      <c r="I817" s="149"/>
      <c r="J817" s="149"/>
    </row>
    <row r="818" spans="1:10" x14ac:dyDescent="0.15">
      <c r="A818" s="149"/>
      <c r="B818" s="149"/>
      <c r="C818" s="159" t="str">
        <f t="shared" si="1"/>
        <v xml:space="preserve">   </v>
      </c>
      <c r="D818" s="148" t="s">
        <v>702</v>
      </c>
      <c r="E818" s="159" t="str">
        <f t="shared" si="2"/>
        <v xml:space="preserve">    </v>
      </c>
      <c r="F818" s="161"/>
      <c r="G818" s="149"/>
      <c r="H818" s="160">
        <v>0</v>
      </c>
      <c r="I818" s="149"/>
      <c r="J818" s="149"/>
    </row>
    <row r="819" spans="1:10" x14ac:dyDescent="0.15">
      <c r="A819" s="149"/>
      <c r="B819" s="149"/>
      <c r="C819" s="159" t="str">
        <f t="shared" si="1"/>
        <v xml:space="preserve">   </v>
      </c>
      <c r="D819" s="148" t="s">
        <v>703</v>
      </c>
      <c r="E819" s="159" t="str">
        <f t="shared" si="2"/>
        <v xml:space="preserve">    </v>
      </c>
      <c r="F819" s="161"/>
      <c r="G819" s="149"/>
      <c r="H819" s="160">
        <v>0</v>
      </c>
      <c r="I819" s="149"/>
      <c r="J819" s="149"/>
    </row>
    <row r="820" spans="1:10" x14ac:dyDescent="0.15">
      <c r="A820" s="149"/>
      <c r="B820" s="149"/>
      <c r="C820" s="159" t="str">
        <f t="shared" si="1"/>
        <v xml:space="preserve">   </v>
      </c>
      <c r="D820" s="148" t="s">
        <v>704</v>
      </c>
      <c r="E820" s="159" t="str">
        <f t="shared" si="2"/>
        <v xml:space="preserve">    </v>
      </c>
      <c r="F820" s="149"/>
      <c r="G820" s="149"/>
      <c r="H820" s="160">
        <v>0</v>
      </c>
      <c r="I820" s="149"/>
      <c r="J820" s="149"/>
    </row>
    <row r="821" spans="1:10" x14ac:dyDescent="0.15">
      <c r="A821" s="149"/>
      <c r="B821" s="149"/>
      <c r="C821" s="159" t="str">
        <f t="shared" si="1"/>
        <v xml:space="preserve">   </v>
      </c>
      <c r="D821" s="148" t="s">
        <v>705</v>
      </c>
      <c r="E821" s="159" t="str">
        <f t="shared" si="2"/>
        <v xml:space="preserve">    </v>
      </c>
      <c r="F821" s="149"/>
      <c r="G821" s="149"/>
      <c r="H821" s="160">
        <v>0</v>
      </c>
      <c r="I821" s="149"/>
      <c r="J821" s="149"/>
    </row>
    <row r="822" spans="1:10" x14ac:dyDescent="0.15">
      <c r="A822" s="149"/>
      <c r="B822" s="149"/>
      <c r="C822" s="159" t="str">
        <f t="shared" si="1"/>
        <v xml:space="preserve">   </v>
      </c>
      <c r="D822" s="148" t="s">
        <v>706</v>
      </c>
      <c r="E822" s="159" t="str">
        <f t="shared" si="2"/>
        <v xml:space="preserve">    </v>
      </c>
      <c r="F822" s="149"/>
      <c r="G822" s="149"/>
      <c r="H822" s="160">
        <v>0</v>
      </c>
      <c r="I822" s="149"/>
      <c r="J822" s="149"/>
    </row>
    <row r="823" spans="1:10" x14ac:dyDescent="0.15">
      <c r="A823" s="149"/>
      <c r="B823" s="149"/>
      <c r="C823" s="159" t="str">
        <f t="shared" si="1"/>
        <v xml:space="preserve">   </v>
      </c>
      <c r="D823" s="148" t="s">
        <v>707</v>
      </c>
      <c r="E823" s="159" t="str">
        <f t="shared" si="2"/>
        <v xml:space="preserve">    </v>
      </c>
      <c r="F823" s="149"/>
      <c r="G823" s="149"/>
      <c r="H823" s="160">
        <v>0</v>
      </c>
      <c r="I823" s="149"/>
      <c r="J823" s="149"/>
    </row>
    <row r="824" spans="1:10" x14ac:dyDescent="0.15">
      <c r="A824" s="149"/>
      <c r="B824" s="149"/>
      <c r="C824" s="159" t="str">
        <f t="shared" si="1"/>
        <v xml:space="preserve">   </v>
      </c>
      <c r="D824" s="148" t="s">
        <v>708</v>
      </c>
      <c r="E824" s="159" t="str">
        <f t="shared" si="2"/>
        <v xml:space="preserve">    </v>
      </c>
      <c r="F824" s="149"/>
      <c r="G824" s="149"/>
      <c r="H824" s="160">
        <v>0</v>
      </c>
      <c r="I824" s="149"/>
      <c r="J824" s="149"/>
    </row>
    <row r="825" spans="1:10" x14ac:dyDescent="0.15">
      <c r="A825" s="149"/>
      <c r="B825" s="149"/>
      <c r="C825" s="159" t="str">
        <f t="shared" si="1"/>
        <v xml:space="preserve">   </v>
      </c>
      <c r="D825" s="148" t="s">
        <v>709</v>
      </c>
      <c r="E825" s="159" t="str">
        <f t="shared" si="2"/>
        <v xml:space="preserve">    </v>
      </c>
      <c r="F825" s="149"/>
      <c r="G825" s="149"/>
      <c r="H825" s="160">
        <v>0</v>
      </c>
      <c r="I825" s="149"/>
      <c r="J825" s="149"/>
    </row>
    <row r="826" spans="1:10" x14ac:dyDescent="0.15">
      <c r="A826" s="149"/>
      <c r="B826" s="149"/>
      <c r="C826" s="159" t="str">
        <f t="shared" si="1"/>
        <v xml:space="preserve">   </v>
      </c>
      <c r="D826" s="148" t="s">
        <v>710</v>
      </c>
      <c r="E826" s="159" t="str">
        <f t="shared" si="2"/>
        <v xml:space="preserve">    </v>
      </c>
      <c r="F826" s="149"/>
      <c r="G826" s="149"/>
      <c r="H826" s="160">
        <v>0</v>
      </c>
      <c r="I826" s="149"/>
      <c r="J826" s="149"/>
    </row>
    <row r="827" spans="1:10" x14ac:dyDescent="0.15">
      <c r="A827" s="149"/>
      <c r="B827" s="149"/>
      <c r="C827" s="159" t="str">
        <f t="shared" si="1"/>
        <v xml:space="preserve">   </v>
      </c>
      <c r="D827" s="148" t="s">
        <v>711</v>
      </c>
      <c r="E827" s="159" t="str">
        <f t="shared" si="2"/>
        <v xml:space="preserve">    </v>
      </c>
      <c r="F827" s="149"/>
      <c r="G827" s="149"/>
      <c r="H827" s="160">
        <v>0</v>
      </c>
      <c r="I827" s="149"/>
      <c r="J827" s="149"/>
    </row>
    <row r="828" spans="1:10" x14ac:dyDescent="0.15">
      <c r="A828" s="149"/>
      <c r="B828" s="149"/>
      <c r="C828" s="159" t="str">
        <f t="shared" si="1"/>
        <v xml:space="preserve">   </v>
      </c>
      <c r="D828" s="148" t="s">
        <v>712</v>
      </c>
      <c r="E828" s="159" t="str">
        <f t="shared" si="2"/>
        <v xml:space="preserve">    </v>
      </c>
      <c r="F828" s="149"/>
      <c r="G828" s="149"/>
      <c r="H828" s="160">
        <v>0</v>
      </c>
      <c r="I828" s="149"/>
      <c r="J828" s="149"/>
    </row>
    <row r="829" spans="1:10" x14ac:dyDescent="0.15">
      <c r="A829" s="149"/>
      <c r="B829" s="149"/>
      <c r="C829" s="159" t="str">
        <f t="shared" si="1"/>
        <v xml:space="preserve">   </v>
      </c>
      <c r="D829" s="148" t="s">
        <v>713</v>
      </c>
      <c r="E829" s="159" t="str">
        <f t="shared" si="2"/>
        <v xml:space="preserve">    </v>
      </c>
      <c r="F829" s="149"/>
      <c r="G829" s="149"/>
      <c r="H829" s="160">
        <v>0</v>
      </c>
      <c r="I829" s="149"/>
      <c r="J829" s="149"/>
    </row>
    <row r="830" spans="1:10" x14ac:dyDescent="0.15">
      <c r="A830" s="149"/>
      <c r="B830" s="149"/>
      <c r="C830" s="159" t="str">
        <f t="shared" si="1"/>
        <v xml:space="preserve">   </v>
      </c>
      <c r="D830" s="148" t="s">
        <v>714</v>
      </c>
      <c r="E830" s="159" t="str">
        <f t="shared" si="2"/>
        <v xml:space="preserve">    </v>
      </c>
      <c r="F830" s="149"/>
      <c r="G830" s="149"/>
      <c r="H830" s="160">
        <v>0</v>
      </c>
      <c r="I830" s="149"/>
      <c r="J830" s="149"/>
    </row>
    <row r="831" spans="1:10" x14ac:dyDescent="0.15">
      <c r="A831" s="149"/>
      <c r="B831" s="149"/>
      <c r="C831" s="159" t="str">
        <f t="shared" si="1"/>
        <v xml:space="preserve">   </v>
      </c>
      <c r="D831" s="148" t="s">
        <v>715</v>
      </c>
      <c r="E831" s="159" t="str">
        <f t="shared" si="2"/>
        <v xml:space="preserve">    </v>
      </c>
      <c r="F831" s="149"/>
      <c r="G831" s="149"/>
      <c r="H831" s="160">
        <v>0</v>
      </c>
      <c r="I831" s="149"/>
      <c r="J831" s="149"/>
    </row>
    <row r="832" spans="1:10" x14ac:dyDescent="0.15">
      <c r="A832" s="149"/>
      <c r="B832" s="149"/>
      <c r="C832" s="159" t="str">
        <f t="shared" si="1"/>
        <v xml:space="preserve">   </v>
      </c>
      <c r="D832" s="148" t="s">
        <v>716</v>
      </c>
      <c r="E832" s="159" t="str">
        <f t="shared" si="2"/>
        <v xml:space="preserve">    </v>
      </c>
      <c r="F832" s="149"/>
      <c r="G832" s="149"/>
      <c r="H832" s="160">
        <v>0</v>
      </c>
      <c r="I832" s="149"/>
      <c r="J832" s="149"/>
    </row>
    <row r="833" spans="1:10" x14ac:dyDescent="0.15">
      <c r="A833" s="149"/>
      <c r="B833" s="149"/>
      <c r="C833" s="159" t="str">
        <f t="shared" si="1"/>
        <v xml:space="preserve">   </v>
      </c>
      <c r="D833" s="148" t="s">
        <v>717</v>
      </c>
      <c r="E833" s="159" t="str">
        <f t="shared" si="2"/>
        <v xml:space="preserve">    </v>
      </c>
      <c r="F833" s="149"/>
      <c r="G833" s="149"/>
      <c r="H833" s="160">
        <v>0</v>
      </c>
      <c r="I833" s="149"/>
      <c r="J833" s="149"/>
    </row>
    <row r="834" spans="1:10" x14ac:dyDescent="0.15">
      <c r="A834" s="149"/>
      <c r="B834" s="149"/>
      <c r="C834" s="159" t="str">
        <f t="shared" si="1"/>
        <v xml:space="preserve">   </v>
      </c>
      <c r="D834" s="148" t="s">
        <v>718</v>
      </c>
      <c r="E834" s="159" t="str">
        <f t="shared" si="2"/>
        <v xml:space="preserve">    </v>
      </c>
      <c r="F834" s="149"/>
      <c r="G834" s="149"/>
      <c r="H834" s="160">
        <v>0</v>
      </c>
      <c r="I834" s="149"/>
      <c r="J834" s="149"/>
    </row>
    <row r="835" spans="1:10" x14ac:dyDescent="0.15">
      <c r="A835" s="149"/>
      <c r="B835" s="149"/>
      <c r="C835" s="159" t="str">
        <f t="shared" si="1"/>
        <v xml:space="preserve">   </v>
      </c>
      <c r="D835" s="148" t="s">
        <v>719</v>
      </c>
      <c r="E835" s="159" t="str">
        <f t="shared" si="2"/>
        <v xml:space="preserve">    </v>
      </c>
      <c r="F835" s="149"/>
      <c r="G835" s="149"/>
      <c r="H835" s="160">
        <v>0</v>
      </c>
      <c r="I835" s="149"/>
      <c r="J835" s="149"/>
    </row>
    <row r="836" spans="1:10" x14ac:dyDescent="0.15">
      <c r="A836" s="149"/>
      <c r="B836" s="149"/>
      <c r="C836" s="159" t="str">
        <f t="shared" si="1"/>
        <v xml:space="preserve">   </v>
      </c>
      <c r="D836" s="148" t="s">
        <v>720</v>
      </c>
      <c r="E836" s="159" t="str">
        <f t="shared" si="2"/>
        <v xml:space="preserve">    </v>
      </c>
      <c r="F836" s="149"/>
      <c r="G836" s="149"/>
      <c r="H836" s="160">
        <v>0</v>
      </c>
      <c r="I836" s="149"/>
      <c r="J836" s="149"/>
    </row>
    <row r="837" spans="1:10" x14ac:dyDescent="0.15">
      <c r="A837" s="149"/>
      <c r="B837" s="149"/>
      <c r="C837" s="159" t="str">
        <f t="shared" si="1"/>
        <v xml:space="preserve">   </v>
      </c>
      <c r="D837" s="148" t="s">
        <v>721</v>
      </c>
      <c r="E837" s="159" t="str">
        <f t="shared" si="2"/>
        <v xml:space="preserve">    </v>
      </c>
      <c r="F837" s="149"/>
      <c r="G837" s="149"/>
      <c r="H837" s="160">
        <v>0</v>
      </c>
      <c r="I837" s="149"/>
      <c r="J837" s="149"/>
    </row>
    <row r="838" spans="1:10" x14ac:dyDescent="0.15">
      <c r="A838" s="149"/>
      <c r="B838" s="149"/>
      <c r="C838" s="159" t="str">
        <f t="shared" si="1"/>
        <v xml:space="preserve">   </v>
      </c>
      <c r="D838" s="148" t="s">
        <v>722</v>
      </c>
      <c r="E838" s="159" t="str">
        <f t="shared" si="2"/>
        <v xml:space="preserve">    </v>
      </c>
      <c r="F838" s="161"/>
      <c r="G838" s="149"/>
      <c r="H838" s="160">
        <v>0</v>
      </c>
      <c r="I838" s="148" t="s">
        <v>401</v>
      </c>
      <c r="J838" s="149"/>
    </row>
    <row r="839" spans="1:10" x14ac:dyDescent="0.15">
      <c r="A839" s="149"/>
      <c r="B839" s="148" t="s">
        <v>401</v>
      </c>
      <c r="C839" s="159" t="str">
        <f t="shared" si="1"/>
        <v xml:space="preserve">   </v>
      </c>
      <c r="D839" s="148" t="s">
        <v>723</v>
      </c>
      <c r="E839" s="159" t="str">
        <f t="shared" si="2"/>
        <v xml:space="preserve">    </v>
      </c>
      <c r="F839" s="149"/>
      <c r="G839" s="149"/>
      <c r="H839" s="160">
        <v>0</v>
      </c>
      <c r="I839" s="148" t="s">
        <v>401</v>
      </c>
      <c r="J839" s="149"/>
    </row>
    <row r="840" spans="1:10" x14ac:dyDescent="0.15">
      <c r="A840" s="149"/>
      <c r="B840" s="149"/>
      <c r="C840" s="159" t="str">
        <f t="shared" si="1"/>
        <v xml:space="preserve">   </v>
      </c>
      <c r="D840" s="148" t="s">
        <v>724</v>
      </c>
      <c r="E840" s="159" t="str">
        <f t="shared" si="2"/>
        <v xml:space="preserve">    </v>
      </c>
      <c r="F840" s="149"/>
      <c r="G840" s="149"/>
      <c r="H840" s="160">
        <v>0</v>
      </c>
      <c r="I840" s="149"/>
      <c r="J840" s="149"/>
    </row>
    <row r="841" spans="1:10" x14ac:dyDescent="0.15">
      <c r="A841" s="149"/>
      <c r="B841" s="149"/>
      <c r="C841" s="159" t="str">
        <f t="shared" si="1"/>
        <v xml:space="preserve">   </v>
      </c>
      <c r="D841" s="148" t="s">
        <v>725</v>
      </c>
      <c r="E841" s="159" t="str">
        <f t="shared" si="2"/>
        <v xml:space="preserve">    </v>
      </c>
      <c r="F841" s="149"/>
      <c r="G841" s="149"/>
      <c r="H841" s="160">
        <v>0</v>
      </c>
      <c r="I841" s="149"/>
      <c r="J841" s="149"/>
    </row>
    <row r="842" spans="1:10" x14ac:dyDescent="0.15">
      <c r="A842" s="149"/>
      <c r="B842" s="149"/>
      <c r="C842" s="149"/>
      <c r="D842" s="149"/>
      <c r="E842" s="149"/>
      <c r="F842" s="149"/>
      <c r="G842" s="149"/>
      <c r="H842" s="149"/>
      <c r="I842" s="149"/>
      <c r="J842" s="149"/>
    </row>
    <row r="843" spans="1:10" x14ac:dyDescent="0.15">
      <c r="A843" s="149"/>
      <c r="B843" s="149"/>
      <c r="C843" s="148" t="s">
        <v>726</v>
      </c>
      <c r="D843" s="156" t="s">
        <v>727</v>
      </c>
      <c r="E843" s="149"/>
      <c r="F843" s="149"/>
      <c r="G843" s="148" t="s">
        <v>428</v>
      </c>
      <c r="H843" s="159">
        <f>SUM(H811:H841)</f>
        <v>0</v>
      </c>
      <c r="I843" s="149"/>
      <c r="J843" s="149"/>
    </row>
    <row r="844" spans="1:10" x14ac:dyDescent="0.15">
      <c r="A844" s="149"/>
      <c r="B844" s="149"/>
      <c r="C844" s="149"/>
      <c r="D844" s="149"/>
      <c r="E844" s="149"/>
      <c r="F844" s="149"/>
      <c r="G844" s="149"/>
      <c r="H844" s="148" t="s">
        <v>401</v>
      </c>
      <c r="I844" s="149"/>
      <c r="J844" s="149"/>
    </row>
    <row r="845" spans="1:10" x14ac:dyDescent="0.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</row>
    <row r="846" spans="1:10" x14ac:dyDescent="0.15">
      <c r="A846" s="149"/>
      <c r="B846" s="149"/>
      <c r="C846" s="149"/>
      <c r="D846" s="149"/>
      <c r="E846" s="149"/>
      <c r="F846" s="149"/>
      <c r="G846" s="149"/>
      <c r="H846" s="149"/>
      <c r="I846" s="149"/>
      <c r="J846" s="149"/>
    </row>
    <row r="847" spans="1:10" x14ac:dyDescent="0.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</row>
    <row r="848" spans="1:10" x14ac:dyDescent="0.15">
      <c r="A848" s="149"/>
      <c r="B848" s="149"/>
      <c r="C848" s="149"/>
      <c r="D848" s="149"/>
      <c r="E848" s="149"/>
      <c r="F848" s="149"/>
      <c r="G848" s="149"/>
      <c r="H848" s="149"/>
      <c r="I848" s="149"/>
      <c r="J848" s="149"/>
    </row>
    <row r="849" spans="1:10" x14ac:dyDescent="0.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</row>
    <row r="850" spans="1:10" x14ac:dyDescent="0.15">
      <c r="A850" s="149"/>
      <c r="B850" s="149"/>
      <c r="C850" s="149"/>
      <c r="D850" s="149"/>
      <c r="E850" s="149"/>
      <c r="F850" s="149"/>
      <c r="G850" s="149"/>
      <c r="H850" s="149"/>
      <c r="I850" s="149"/>
      <c r="J850" s="149"/>
    </row>
    <row r="851" spans="1:10" x14ac:dyDescent="0.15">
      <c r="A851" s="149"/>
      <c r="B851" s="149"/>
      <c r="C851" s="161"/>
      <c r="D851" s="149"/>
      <c r="E851" s="149"/>
      <c r="F851" s="149"/>
      <c r="G851" s="149"/>
      <c r="H851" s="149"/>
      <c r="I851" s="149"/>
      <c r="J851" s="149"/>
    </row>
    <row r="852" spans="1:10" x14ac:dyDescent="0.15">
      <c r="A852" s="149"/>
      <c r="B852" s="149"/>
      <c r="C852" s="161"/>
      <c r="D852" s="149"/>
      <c r="E852" s="149"/>
      <c r="F852" s="149"/>
      <c r="G852" s="149"/>
      <c r="H852" s="149"/>
      <c r="I852" s="149"/>
      <c r="J852" s="149"/>
    </row>
    <row r="853" spans="1:10" x14ac:dyDescent="0.15">
      <c r="A853" s="149"/>
      <c r="B853" s="149"/>
      <c r="C853" s="161"/>
      <c r="D853" s="149"/>
      <c r="E853" s="149"/>
      <c r="F853" s="149"/>
      <c r="G853" s="149"/>
      <c r="H853" s="149"/>
      <c r="I853" s="149"/>
      <c r="J853" s="149"/>
    </row>
    <row r="854" spans="1:10" x14ac:dyDescent="0.15">
      <c r="A854" s="149"/>
      <c r="B854" s="149"/>
      <c r="C854" s="161"/>
      <c r="D854" s="149"/>
      <c r="E854" s="149"/>
      <c r="F854" s="149"/>
      <c r="G854" s="149"/>
      <c r="H854" s="149"/>
      <c r="I854" s="149"/>
      <c r="J854" s="149"/>
    </row>
    <row r="855" spans="1:10" x14ac:dyDescent="0.15">
      <c r="A855" s="149"/>
      <c r="B855" s="149"/>
      <c r="C855" s="161"/>
      <c r="D855" s="149"/>
      <c r="E855" s="149"/>
      <c r="F855" s="149"/>
      <c r="G855" s="149"/>
      <c r="H855" s="149"/>
      <c r="I855" s="149"/>
      <c r="J855" s="149"/>
    </row>
    <row r="856" spans="1:10" x14ac:dyDescent="0.15">
      <c r="A856" s="149"/>
      <c r="B856" s="149"/>
      <c r="C856" s="149"/>
      <c r="D856" s="149"/>
      <c r="E856" s="149"/>
      <c r="F856" s="149"/>
      <c r="G856" s="149"/>
      <c r="H856" s="149"/>
      <c r="I856" s="149"/>
      <c r="J856" s="149"/>
    </row>
    <row r="857" spans="1:10" x14ac:dyDescent="0.15">
      <c r="A857" s="149"/>
      <c r="B857" s="149"/>
      <c r="C857" s="149"/>
      <c r="D857" s="149"/>
      <c r="E857" s="148" t="s">
        <v>728</v>
      </c>
      <c r="F857" s="149"/>
      <c r="G857" s="149"/>
      <c r="H857" s="149"/>
      <c r="I857" s="149"/>
      <c r="J857" s="149"/>
    </row>
    <row r="858" spans="1:10" x14ac:dyDescent="0.15">
      <c r="A858" s="149"/>
      <c r="B858" s="149"/>
      <c r="C858" s="149"/>
      <c r="D858" s="148" t="s">
        <v>729</v>
      </c>
      <c r="E858" s="149"/>
      <c r="F858" s="149"/>
      <c r="G858" s="149"/>
      <c r="H858" s="149"/>
      <c r="I858" s="149"/>
      <c r="J858" s="149"/>
    </row>
    <row r="859" spans="1:10" x14ac:dyDescent="0.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</row>
    <row r="860" spans="1:10" x14ac:dyDescent="0.15">
      <c r="A860" s="149"/>
      <c r="B860" s="149"/>
      <c r="C860" s="148" t="s">
        <v>406</v>
      </c>
      <c r="D860" s="149"/>
      <c r="E860" s="159">
        <f>(E7)</f>
        <v>0</v>
      </c>
      <c r="F860" s="149"/>
      <c r="G860" s="149"/>
      <c r="H860" s="149"/>
      <c r="I860" s="149"/>
      <c r="J860" s="149"/>
    </row>
    <row r="861" spans="1:10" x14ac:dyDescent="0.15">
      <c r="A861" s="149"/>
      <c r="B861" s="149"/>
      <c r="C861" s="148" t="s">
        <v>409</v>
      </c>
      <c r="D861" s="149"/>
      <c r="E861" s="159">
        <f>(E8)</f>
        <v>0</v>
      </c>
      <c r="F861" s="149"/>
      <c r="G861" s="149"/>
      <c r="H861" s="149"/>
      <c r="I861" s="149"/>
      <c r="J861" s="149"/>
    </row>
    <row r="862" spans="1:10" x14ac:dyDescent="0.15">
      <c r="A862" s="149"/>
      <c r="B862" s="149"/>
      <c r="C862" s="148" t="s">
        <v>412</v>
      </c>
      <c r="D862" s="149"/>
      <c r="E862" s="159">
        <f>(E9)</f>
        <v>0</v>
      </c>
      <c r="F862" s="149"/>
      <c r="G862" s="149"/>
      <c r="H862" s="149"/>
      <c r="I862" s="149"/>
      <c r="J862" s="149"/>
    </row>
    <row r="863" spans="1:10" x14ac:dyDescent="0.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</row>
    <row r="864" spans="1:10" ht="11.25" customHeight="1" x14ac:dyDescent="0.15">
      <c r="A864" s="149"/>
      <c r="B864" s="149"/>
      <c r="C864" s="149"/>
      <c r="D864" s="149"/>
      <c r="E864" s="149"/>
      <c r="F864" s="149"/>
      <c r="G864" s="149"/>
      <c r="H864" s="149"/>
      <c r="I864" s="149"/>
      <c r="J864" s="149"/>
    </row>
    <row r="865" spans="1:10" x14ac:dyDescent="0.15">
      <c r="A865" s="149"/>
      <c r="B865" s="149"/>
      <c r="C865" s="149"/>
      <c r="D865" s="149"/>
      <c r="E865" s="148" t="s">
        <v>730</v>
      </c>
      <c r="F865" s="149"/>
      <c r="G865" s="161"/>
      <c r="H865" s="149"/>
      <c r="I865" s="149"/>
      <c r="J865" s="161"/>
    </row>
    <row r="866" spans="1:10" x14ac:dyDescent="0.15">
      <c r="A866" s="149"/>
      <c r="B866" s="149"/>
      <c r="C866" s="149"/>
      <c r="D866" s="156" t="s">
        <v>693</v>
      </c>
      <c r="E866" s="149"/>
      <c r="F866" s="149"/>
      <c r="G866" s="149"/>
      <c r="H866" s="156" t="s">
        <v>694</v>
      </c>
      <c r="I866" s="161"/>
      <c r="J866" s="149"/>
    </row>
    <row r="867" spans="1:10" x14ac:dyDescent="0.15">
      <c r="A867" s="149"/>
      <c r="B867" s="149"/>
      <c r="C867" s="159" t="str">
        <f t="shared" ref="C867:C897" si="3">IF(ISERR(VLOOKUP(LEFT(E$9,3),X$6:Z$17,3)),"   ",VLOOKUP(LEFT(E$9,3),X$6:Z$17,3))</f>
        <v xml:space="preserve">   </v>
      </c>
      <c r="D867" s="148" t="s">
        <v>695</v>
      </c>
      <c r="E867" s="159" t="str">
        <f t="shared" ref="E867:E897" si="4">IF(ISERR(RIGHT(E$9,4)),"    ",RIGHT(E$9,4))</f>
        <v xml:space="preserve">    </v>
      </c>
      <c r="F867" s="149"/>
      <c r="G867" s="149"/>
      <c r="H867" s="160">
        <v>0</v>
      </c>
      <c r="I867" s="149"/>
      <c r="J867" s="149"/>
    </row>
    <row r="868" spans="1:10" x14ac:dyDescent="0.15">
      <c r="A868" s="149"/>
      <c r="B868" s="149"/>
      <c r="C868" s="159" t="str">
        <f t="shared" si="3"/>
        <v xml:space="preserve">   </v>
      </c>
      <c r="D868" s="148" t="s">
        <v>696</v>
      </c>
      <c r="E868" s="159" t="str">
        <f t="shared" si="4"/>
        <v xml:space="preserve">    </v>
      </c>
      <c r="F868" s="149"/>
      <c r="G868" s="149"/>
      <c r="H868" s="160">
        <v>0</v>
      </c>
      <c r="I868" s="149"/>
      <c r="J868" s="149"/>
    </row>
    <row r="869" spans="1:10" x14ac:dyDescent="0.15">
      <c r="A869" s="149"/>
      <c r="B869" s="149"/>
      <c r="C869" s="159" t="str">
        <f t="shared" si="3"/>
        <v xml:space="preserve">   </v>
      </c>
      <c r="D869" s="148" t="s">
        <v>697</v>
      </c>
      <c r="E869" s="159" t="str">
        <f t="shared" si="4"/>
        <v xml:space="preserve">    </v>
      </c>
      <c r="F869" s="149"/>
      <c r="G869" s="149"/>
      <c r="H869" s="160">
        <v>0</v>
      </c>
      <c r="I869" s="149"/>
      <c r="J869" s="149"/>
    </row>
    <row r="870" spans="1:10" x14ac:dyDescent="0.15">
      <c r="A870" s="149"/>
      <c r="B870" s="149"/>
      <c r="C870" s="159" t="str">
        <f t="shared" si="3"/>
        <v xml:space="preserve">   </v>
      </c>
      <c r="D870" s="148" t="s">
        <v>698</v>
      </c>
      <c r="E870" s="159" t="str">
        <f t="shared" si="4"/>
        <v xml:space="preserve">    </v>
      </c>
      <c r="F870" s="149"/>
      <c r="G870" s="149"/>
      <c r="H870" s="160">
        <v>0</v>
      </c>
      <c r="I870" s="149"/>
      <c r="J870" s="149"/>
    </row>
    <row r="871" spans="1:10" x14ac:dyDescent="0.15">
      <c r="A871" s="149"/>
      <c r="B871" s="149"/>
      <c r="C871" s="159" t="str">
        <f t="shared" si="3"/>
        <v xml:space="preserve">   </v>
      </c>
      <c r="D871" s="148" t="s">
        <v>699</v>
      </c>
      <c r="E871" s="159" t="str">
        <f t="shared" si="4"/>
        <v xml:space="preserve">    </v>
      </c>
      <c r="F871" s="149"/>
      <c r="G871" s="149"/>
      <c r="H871" s="160">
        <v>0</v>
      </c>
      <c r="I871" s="149"/>
      <c r="J871" s="149"/>
    </row>
    <row r="872" spans="1:10" x14ac:dyDescent="0.15">
      <c r="A872" s="149"/>
      <c r="B872" s="149"/>
      <c r="C872" s="159" t="str">
        <f t="shared" si="3"/>
        <v xml:space="preserve">   </v>
      </c>
      <c r="D872" s="148" t="s">
        <v>700</v>
      </c>
      <c r="E872" s="159" t="str">
        <f t="shared" si="4"/>
        <v xml:space="preserve">    </v>
      </c>
      <c r="F872" s="149"/>
      <c r="G872" s="149"/>
      <c r="H872" s="160">
        <v>0</v>
      </c>
      <c r="I872" s="149"/>
      <c r="J872" s="149"/>
    </row>
    <row r="873" spans="1:10" x14ac:dyDescent="0.15">
      <c r="A873" s="149"/>
      <c r="B873" s="149"/>
      <c r="C873" s="159" t="str">
        <f t="shared" si="3"/>
        <v xml:space="preserve">   </v>
      </c>
      <c r="D873" s="148" t="s">
        <v>701</v>
      </c>
      <c r="E873" s="159" t="str">
        <f t="shared" si="4"/>
        <v xml:space="preserve">    </v>
      </c>
      <c r="F873" s="149"/>
      <c r="G873" s="149"/>
      <c r="H873" s="160">
        <v>0</v>
      </c>
      <c r="I873" s="149"/>
      <c r="J873" s="149"/>
    </row>
    <row r="874" spans="1:10" x14ac:dyDescent="0.15">
      <c r="A874" s="149"/>
      <c r="B874" s="149"/>
      <c r="C874" s="159" t="str">
        <f t="shared" si="3"/>
        <v xml:space="preserve">   </v>
      </c>
      <c r="D874" s="148" t="s">
        <v>702</v>
      </c>
      <c r="E874" s="159" t="str">
        <f t="shared" si="4"/>
        <v xml:space="preserve">    </v>
      </c>
      <c r="F874" s="149"/>
      <c r="G874" s="149"/>
      <c r="H874" s="160">
        <v>0</v>
      </c>
      <c r="I874" s="149"/>
      <c r="J874" s="149"/>
    </row>
    <row r="875" spans="1:10" x14ac:dyDescent="0.15">
      <c r="A875" s="149"/>
      <c r="B875" s="149"/>
      <c r="C875" s="159" t="str">
        <f t="shared" si="3"/>
        <v xml:space="preserve">   </v>
      </c>
      <c r="D875" s="148" t="s">
        <v>703</v>
      </c>
      <c r="E875" s="159" t="str">
        <f t="shared" si="4"/>
        <v xml:space="preserve">    </v>
      </c>
      <c r="F875" s="149"/>
      <c r="G875" s="149"/>
      <c r="H875" s="160">
        <v>0</v>
      </c>
      <c r="I875" s="149"/>
      <c r="J875" s="149"/>
    </row>
    <row r="876" spans="1:10" x14ac:dyDescent="0.15">
      <c r="A876" s="149"/>
      <c r="B876" s="149"/>
      <c r="C876" s="159" t="str">
        <f t="shared" si="3"/>
        <v xml:space="preserve">   </v>
      </c>
      <c r="D876" s="148" t="s">
        <v>704</v>
      </c>
      <c r="E876" s="159" t="str">
        <f t="shared" si="4"/>
        <v xml:space="preserve">    </v>
      </c>
      <c r="F876" s="149"/>
      <c r="G876" s="149"/>
      <c r="H876" s="160">
        <v>0</v>
      </c>
      <c r="I876" s="149"/>
      <c r="J876" s="149"/>
    </row>
    <row r="877" spans="1:10" x14ac:dyDescent="0.15">
      <c r="A877" s="149"/>
      <c r="B877" s="149"/>
      <c r="C877" s="159" t="str">
        <f t="shared" si="3"/>
        <v xml:space="preserve">   </v>
      </c>
      <c r="D877" s="148" t="s">
        <v>705</v>
      </c>
      <c r="E877" s="159" t="str">
        <f t="shared" si="4"/>
        <v xml:space="preserve">    </v>
      </c>
      <c r="F877" s="149"/>
      <c r="G877" s="149"/>
      <c r="H877" s="160">
        <v>0</v>
      </c>
      <c r="I877" s="149"/>
      <c r="J877" s="149"/>
    </row>
    <row r="878" spans="1:10" x14ac:dyDescent="0.15">
      <c r="A878" s="149"/>
      <c r="B878" s="149"/>
      <c r="C878" s="159" t="str">
        <f t="shared" si="3"/>
        <v xml:space="preserve">   </v>
      </c>
      <c r="D878" s="148" t="s">
        <v>706</v>
      </c>
      <c r="E878" s="159" t="str">
        <f t="shared" si="4"/>
        <v xml:space="preserve">    </v>
      </c>
      <c r="F878" s="149"/>
      <c r="G878" s="149"/>
      <c r="H878" s="160">
        <v>0</v>
      </c>
      <c r="I878" s="149"/>
      <c r="J878" s="149"/>
    </row>
    <row r="879" spans="1:10" x14ac:dyDescent="0.15">
      <c r="A879" s="149"/>
      <c r="B879" s="149"/>
      <c r="C879" s="159" t="str">
        <f t="shared" si="3"/>
        <v xml:space="preserve">   </v>
      </c>
      <c r="D879" s="148" t="s">
        <v>707</v>
      </c>
      <c r="E879" s="159" t="str">
        <f t="shared" si="4"/>
        <v xml:space="preserve">    </v>
      </c>
      <c r="F879" s="149"/>
      <c r="G879" s="149"/>
      <c r="H879" s="160">
        <v>0</v>
      </c>
      <c r="I879" s="149"/>
      <c r="J879" s="149"/>
    </row>
    <row r="880" spans="1:10" x14ac:dyDescent="0.15">
      <c r="A880" s="149"/>
      <c r="B880" s="149"/>
      <c r="C880" s="159" t="str">
        <f t="shared" si="3"/>
        <v xml:space="preserve">   </v>
      </c>
      <c r="D880" s="148" t="s">
        <v>708</v>
      </c>
      <c r="E880" s="159" t="str">
        <f t="shared" si="4"/>
        <v xml:space="preserve">    </v>
      </c>
      <c r="F880" s="149"/>
      <c r="G880" s="149"/>
      <c r="H880" s="160">
        <v>0</v>
      </c>
      <c r="I880" s="149"/>
      <c r="J880" s="149"/>
    </row>
    <row r="881" spans="1:10" x14ac:dyDescent="0.15">
      <c r="A881" s="149"/>
      <c r="B881" s="149"/>
      <c r="C881" s="159" t="str">
        <f t="shared" si="3"/>
        <v xml:space="preserve">   </v>
      </c>
      <c r="D881" s="148" t="s">
        <v>709</v>
      </c>
      <c r="E881" s="159" t="str">
        <f t="shared" si="4"/>
        <v xml:space="preserve">    </v>
      </c>
      <c r="F881" s="149"/>
      <c r="G881" s="149"/>
      <c r="H881" s="160">
        <v>0</v>
      </c>
      <c r="I881" s="149"/>
      <c r="J881" s="149"/>
    </row>
    <row r="882" spans="1:10" x14ac:dyDescent="0.15">
      <c r="A882" s="149"/>
      <c r="B882" s="149"/>
      <c r="C882" s="159" t="str">
        <f t="shared" si="3"/>
        <v xml:space="preserve">   </v>
      </c>
      <c r="D882" s="148" t="s">
        <v>710</v>
      </c>
      <c r="E882" s="159" t="str">
        <f t="shared" si="4"/>
        <v xml:space="preserve">    </v>
      </c>
      <c r="F882" s="149"/>
      <c r="G882" s="149"/>
      <c r="H882" s="160">
        <v>0</v>
      </c>
      <c r="I882" s="149"/>
      <c r="J882" s="149"/>
    </row>
    <row r="883" spans="1:10" x14ac:dyDescent="0.15">
      <c r="A883" s="149"/>
      <c r="B883" s="149"/>
      <c r="C883" s="159" t="str">
        <f t="shared" si="3"/>
        <v xml:space="preserve">   </v>
      </c>
      <c r="D883" s="148" t="s">
        <v>711</v>
      </c>
      <c r="E883" s="159" t="str">
        <f t="shared" si="4"/>
        <v xml:space="preserve">    </v>
      </c>
      <c r="F883" s="149"/>
      <c r="G883" s="149"/>
      <c r="H883" s="160">
        <v>0</v>
      </c>
      <c r="I883" s="149"/>
      <c r="J883" s="149"/>
    </row>
    <row r="884" spans="1:10" x14ac:dyDescent="0.15">
      <c r="A884" s="149"/>
      <c r="B884" s="149"/>
      <c r="C884" s="159" t="str">
        <f t="shared" si="3"/>
        <v xml:space="preserve">   </v>
      </c>
      <c r="D884" s="148" t="s">
        <v>712</v>
      </c>
      <c r="E884" s="159" t="str">
        <f t="shared" si="4"/>
        <v xml:space="preserve">    </v>
      </c>
      <c r="F884" s="149"/>
      <c r="G884" s="149"/>
      <c r="H884" s="160">
        <v>0</v>
      </c>
      <c r="I884" s="149"/>
      <c r="J884" s="149"/>
    </row>
    <row r="885" spans="1:10" x14ac:dyDescent="0.15">
      <c r="A885" s="149"/>
      <c r="B885" s="149"/>
      <c r="C885" s="159" t="str">
        <f t="shared" si="3"/>
        <v xml:space="preserve">   </v>
      </c>
      <c r="D885" s="148" t="s">
        <v>713</v>
      </c>
      <c r="E885" s="159" t="str">
        <f t="shared" si="4"/>
        <v xml:space="preserve">    </v>
      </c>
      <c r="F885" s="149"/>
      <c r="G885" s="149"/>
      <c r="H885" s="160">
        <v>0</v>
      </c>
      <c r="I885" s="149"/>
      <c r="J885" s="149"/>
    </row>
    <row r="886" spans="1:10" x14ac:dyDescent="0.15">
      <c r="A886" s="149"/>
      <c r="B886" s="149"/>
      <c r="C886" s="159" t="str">
        <f t="shared" si="3"/>
        <v xml:space="preserve">   </v>
      </c>
      <c r="D886" s="148" t="s">
        <v>714</v>
      </c>
      <c r="E886" s="159" t="str">
        <f t="shared" si="4"/>
        <v xml:space="preserve">    </v>
      </c>
      <c r="F886" s="149"/>
      <c r="G886" s="149"/>
      <c r="H886" s="160">
        <v>0</v>
      </c>
      <c r="I886" s="149"/>
      <c r="J886" s="149"/>
    </row>
    <row r="887" spans="1:10" x14ac:dyDescent="0.15">
      <c r="A887" s="149"/>
      <c r="B887" s="149"/>
      <c r="C887" s="159" t="str">
        <f t="shared" si="3"/>
        <v xml:space="preserve">   </v>
      </c>
      <c r="D887" s="148" t="s">
        <v>715</v>
      </c>
      <c r="E887" s="159" t="str">
        <f t="shared" si="4"/>
        <v xml:space="preserve">    </v>
      </c>
      <c r="F887" s="149"/>
      <c r="G887" s="149"/>
      <c r="H887" s="160">
        <v>0</v>
      </c>
      <c r="I887" s="149"/>
      <c r="J887" s="149"/>
    </row>
    <row r="888" spans="1:10" x14ac:dyDescent="0.15">
      <c r="A888" s="149"/>
      <c r="B888" s="149"/>
      <c r="C888" s="159" t="str">
        <f t="shared" si="3"/>
        <v xml:space="preserve">   </v>
      </c>
      <c r="D888" s="148" t="s">
        <v>716</v>
      </c>
      <c r="E888" s="159" t="str">
        <f t="shared" si="4"/>
        <v xml:space="preserve">    </v>
      </c>
      <c r="F888" s="149"/>
      <c r="G888" s="149"/>
      <c r="H888" s="160">
        <v>0</v>
      </c>
      <c r="I888" s="149"/>
      <c r="J888" s="149"/>
    </row>
    <row r="889" spans="1:10" x14ac:dyDescent="0.15">
      <c r="A889" s="149"/>
      <c r="B889" s="149"/>
      <c r="C889" s="159" t="str">
        <f t="shared" si="3"/>
        <v xml:space="preserve">   </v>
      </c>
      <c r="D889" s="148" t="s">
        <v>717</v>
      </c>
      <c r="E889" s="159" t="str">
        <f t="shared" si="4"/>
        <v xml:space="preserve">    </v>
      </c>
      <c r="F889" s="149"/>
      <c r="G889" s="149"/>
      <c r="H889" s="160">
        <v>0</v>
      </c>
      <c r="I889" s="149"/>
      <c r="J889" s="149"/>
    </row>
    <row r="890" spans="1:10" x14ac:dyDescent="0.15">
      <c r="A890" s="149"/>
      <c r="B890" s="149"/>
      <c r="C890" s="159" t="str">
        <f t="shared" si="3"/>
        <v xml:space="preserve">   </v>
      </c>
      <c r="D890" s="148" t="s">
        <v>718</v>
      </c>
      <c r="E890" s="159" t="str">
        <f t="shared" si="4"/>
        <v xml:space="preserve">    </v>
      </c>
      <c r="F890" s="149"/>
      <c r="G890" s="149"/>
      <c r="H890" s="160">
        <v>0</v>
      </c>
      <c r="I890" s="149"/>
      <c r="J890" s="149"/>
    </row>
    <row r="891" spans="1:10" x14ac:dyDescent="0.15">
      <c r="A891" s="149"/>
      <c r="B891" s="149"/>
      <c r="C891" s="159" t="str">
        <f t="shared" si="3"/>
        <v xml:space="preserve">   </v>
      </c>
      <c r="D891" s="148" t="s">
        <v>719</v>
      </c>
      <c r="E891" s="159" t="str">
        <f t="shared" si="4"/>
        <v xml:space="preserve">    </v>
      </c>
      <c r="F891" s="149"/>
      <c r="G891" s="149"/>
      <c r="H891" s="160">
        <v>0</v>
      </c>
      <c r="I891" s="149"/>
      <c r="J891" s="149"/>
    </row>
    <row r="892" spans="1:10" x14ac:dyDescent="0.15">
      <c r="A892" s="149"/>
      <c r="B892" s="149"/>
      <c r="C892" s="159" t="str">
        <f t="shared" si="3"/>
        <v xml:space="preserve">   </v>
      </c>
      <c r="D892" s="148" t="s">
        <v>720</v>
      </c>
      <c r="E892" s="159" t="str">
        <f t="shared" si="4"/>
        <v xml:space="preserve">    </v>
      </c>
      <c r="F892" s="149"/>
      <c r="G892" s="149"/>
      <c r="H892" s="160">
        <v>0</v>
      </c>
      <c r="I892" s="149"/>
      <c r="J892" s="149"/>
    </row>
    <row r="893" spans="1:10" x14ac:dyDescent="0.15">
      <c r="A893" s="149"/>
      <c r="B893" s="149"/>
      <c r="C893" s="159" t="str">
        <f t="shared" si="3"/>
        <v xml:space="preserve">   </v>
      </c>
      <c r="D893" s="148" t="s">
        <v>721</v>
      </c>
      <c r="E893" s="159" t="str">
        <f t="shared" si="4"/>
        <v xml:space="preserve">    </v>
      </c>
      <c r="F893" s="149"/>
      <c r="G893" s="149"/>
      <c r="H893" s="160">
        <v>0</v>
      </c>
      <c r="I893" s="149"/>
      <c r="J893" s="149"/>
    </row>
    <row r="894" spans="1:10" x14ac:dyDescent="0.15">
      <c r="A894" s="149"/>
      <c r="B894" s="149"/>
      <c r="C894" s="159" t="str">
        <f t="shared" si="3"/>
        <v xml:space="preserve">   </v>
      </c>
      <c r="D894" s="148" t="s">
        <v>722</v>
      </c>
      <c r="E894" s="159" t="str">
        <f t="shared" si="4"/>
        <v xml:space="preserve">    </v>
      </c>
      <c r="F894" s="161"/>
      <c r="G894" s="149"/>
      <c r="H894" s="160">
        <v>0</v>
      </c>
      <c r="I894" s="149"/>
      <c r="J894" s="149"/>
    </row>
    <row r="895" spans="1:10" x14ac:dyDescent="0.15">
      <c r="A895" s="149"/>
      <c r="B895" s="149"/>
      <c r="C895" s="159" t="str">
        <f t="shared" si="3"/>
        <v xml:space="preserve">   </v>
      </c>
      <c r="D895" s="148" t="s">
        <v>723</v>
      </c>
      <c r="E895" s="159" t="str">
        <f t="shared" si="4"/>
        <v xml:space="preserve">    </v>
      </c>
      <c r="F895" s="149"/>
      <c r="G895" s="149"/>
      <c r="H895" s="160">
        <v>0</v>
      </c>
      <c r="I895" s="149"/>
      <c r="J895" s="149"/>
    </row>
    <row r="896" spans="1:10" x14ac:dyDescent="0.15">
      <c r="A896" s="149"/>
      <c r="B896" s="149"/>
      <c r="C896" s="159" t="str">
        <f t="shared" si="3"/>
        <v xml:space="preserve">   </v>
      </c>
      <c r="D896" s="148" t="s">
        <v>724</v>
      </c>
      <c r="E896" s="159" t="str">
        <f t="shared" si="4"/>
        <v xml:space="preserve">    </v>
      </c>
      <c r="F896" s="149"/>
      <c r="G896" s="149"/>
      <c r="H896" s="160">
        <v>0</v>
      </c>
      <c r="I896" s="149"/>
      <c r="J896" s="149"/>
    </row>
    <row r="897" spans="1:10" x14ac:dyDescent="0.15">
      <c r="A897" s="149"/>
      <c r="B897" s="149"/>
      <c r="C897" s="159" t="str">
        <f t="shared" si="3"/>
        <v xml:space="preserve">   </v>
      </c>
      <c r="D897" s="148" t="s">
        <v>725</v>
      </c>
      <c r="E897" s="159" t="str">
        <f t="shared" si="4"/>
        <v xml:space="preserve">    </v>
      </c>
      <c r="F897" s="149"/>
      <c r="G897" s="149"/>
      <c r="H897" s="160">
        <v>0</v>
      </c>
      <c r="I897" s="149"/>
      <c r="J897" s="149"/>
    </row>
    <row r="898" spans="1:10" x14ac:dyDescent="0.15">
      <c r="A898" s="149"/>
      <c r="B898" s="149"/>
      <c r="C898" s="149"/>
      <c r="D898" s="149"/>
      <c r="E898" s="149"/>
      <c r="F898" s="149"/>
      <c r="G898" s="149"/>
      <c r="H898" s="148" t="s">
        <v>401</v>
      </c>
      <c r="I898" s="161"/>
      <c r="J898" s="149"/>
    </row>
    <row r="899" spans="1:10" x14ac:dyDescent="0.15">
      <c r="A899" s="149"/>
      <c r="B899" s="149"/>
      <c r="C899" s="148" t="s">
        <v>731</v>
      </c>
      <c r="D899" s="148" t="s">
        <v>727</v>
      </c>
      <c r="E899" s="149"/>
      <c r="F899" s="149"/>
      <c r="G899" s="158" t="s">
        <v>428</v>
      </c>
      <c r="H899" s="159">
        <f>SUM(H867:H898)</f>
        <v>0</v>
      </c>
      <c r="I899" s="149"/>
      <c r="J899" s="149"/>
    </row>
    <row r="900" spans="1:10" x14ac:dyDescent="0.15">
      <c r="A900" s="149"/>
      <c r="B900" s="149"/>
      <c r="C900" s="148" t="s">
        <v>732</v>
      </c>
      <c r="D900" s="148" t="s">
        <v>733</v>
      </c>
      <c r="E900" s="149"/>
      <c r="F900" s="149"/>
      <c r="G900" s="149"/>
      <c r="H900" s="159">
        <f>(H959)</f>
        <v>0</v>
      </c>
      <c r="I900" s="149"/>
      <c r="J900" s="149"/>
    </row>
    <row r="901" spans="1:10" x14ac:dyDescent="0.15">
      <c r="A901" s="149"/>
      <c r="B901" s="149"/>
      <c r="C901" s="193" t="s">
        <v>142</v>
      </c>
      <c r="D901" s="148" t="s">
        <v>143</v>
      </c>
      <c r="E901" s="149"/>
      <c r="F901" s="149"/>
      <c r="G901" s="149"/>
      <c r="H901" s="159">
        <f>H1009</f>
        <v>0</v>
      </c>
      <c r="I901" s="149"/>
      <c r="J901" s="149"/>
    </row>
    <row r="902" spans="1:10" x14ac:dyDescent="0.15">
      <c r="A902" s="149"/>
      <c r="B902" s="149"/>
      <c r="C902" s="193" t="s">
        <v>145</v>
      </c>
      <c r="D902" s="148" t="s">
        <v>147</v>
      </c>
      <c r="E902" s="149"/>
      <c r="F902" s="149"/>
      <c r="G902" s="149"/>
      <c r="H902" s="159">
        <f>H1058</f>
        <v>0</v>
      </c>
      <c r="I902" s="149"/>
      <c r="J902" s="149"/>
    </row>
    <row r="903" spans="1:10" x14ac:dyDescent="0.15">
      <c r="A903" s="149"/>
      <c r="B903" s="149"/>
      <c r="C903" s="148" t="s">
        <v>734</v>
      </c>
      <c r="D903" s="148" t="s">
        <v>735</v>
      </c>
      <c r="E903" s="149"/>
      <c r="F903" s="149"/>
      <c r="G903" s="149"/>
      <c r="H903" s="159">
        <f>SUM(H899:H902)</f>
        <v>0</v>
      </c>
      <c r="I903" s="149"/>
      <c r="J903" s="149"/>
    </row>
    <row r="904" spans="1:10" x14ac:dyDescent="0.15">
      <c r="A904" s="149"/>
      <c r="B904" s="149"/>
      <c r="C904" s="149"/>
      <c r="D904" s="149"/>
      <c r="E904" s="149"/>
      <c r="F904" s="149"/>
      <c r="G904" s="149"/>
      <c r="H904" s="148" t="s">
        <v>401</v>
      </c>
      <c r="I904" s="148" t="s">
        <v>401</v>
      </c>
      <c r="J904" s="149"/>
    </row>
    <row r="905" spans="1:10" x14ac:dyDescent="0.15">
      <c r="A905" s="149"/>
      <c r="B905" s="149"/>
      <c r="C905" s="149" t="str">
        <f>(C53)</f>
        <v>WYO ACCOUNTING PROCEDURES (MANUAL)</v>
      </c>
      <c r="D905" s="149"/>
      <c r="E905" s="149"/>
      <c r="F905" s="149"/>
      <c r="G905" s="149"/>
      <c r="H905" s="149"/>
      <c r="I905" s="149"/>
      <c r="J905" s="149"/>
    </row>
    <row r="906" spans="1:10" x14ac:dyDescent="0.15">
      <c r="A906" s="149"/>
      <c r="B906" s="149"/>
      <c r="C906" s="159" t="str">
        <f>(C54)</f>
        <v>PART B</v>
      </c>
      <c r="D906" s="149"/>
      <c r="E906" s="149"/>
      <c r="F906" s="149"/>
      <c r="G906" s="149"/>
      <c r="H906" s="159"/>
      <c r="I906" s="149"/>
      <c r="J906" s="149"/>
    </row>
    <row r="907" spans="1:10" x14ac:dyDescent="0.15">
      <c r="A907" s="149"/>
      <c r="B907" s="149"/>
      <c r="C907" s="159"/>
      <c r="D907" s="149"/>
      <c r="E907" s="149"/>
      <c r="F907" s="149"/>
      <c r="G907" s="149"/>
      <c r="H907" s="159"/>
      <c r="I907" s="149"/>
      <c r="J907" s="149"/>
    </row>
    <row r="908" spans="1:10" x14ac:dyDescent="0.15">
      <c r="A908" s="149"/>
      <c r="B908" s="149"/>
      <c r="C908" s="149"/>
      <c r="D908" s="149"/>
      <c r="E908" s="149"/>
      <c r="F908" s="149"/>
      <c r="G908" s="149"/>
      <c r="H908" s="149"/>
      <c r="I908" s="149"/>
      <c r="J908" s="149"/>
    </row>
    <row r="909" spans="1:10" x14ac:dyDescent="0.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</row>
    <row r="910" spans="1:10" x14ac:dyDescent="0.15">
      <c r="A910" s="149"/>
      <c r="B910" s="149"/>
      <c r="C910" s="149"/>
      <c r="D910" s="149"/>
      <c r="E910" s="149"/>
      <c r="F910" s="149"/>
      <c r="G910" s="149"/>
      <c r="H910" s="149"/>
      <c r="I910" s="149"/>
      <c r="J910" s="149"/>
    </row>
    <row r="911" spans="1:10" x14ac:dyDescent="0.15">
      <c r="A911" s="149"/>
      <c r="B911" s="149"/>
      <c r="C911" s="149"/>
      <c r="D911" s="149"/>
      <c r="E911" s="149"/>
      <c r="F911" s="149"/>
      <c r="G911" s="149"/>
      <c r="H911" s="161"/>
      <c r="I911" s="149"/>
      <c r="J911" s="161"/>
    </row>
    <row r="912" spans="1:10" x14ac:dyDescent="0.15">
      <c r="A912" s="149"/>
      <c r="B912" s="149"/>
      <c r="C912" s="149"/>
      <c r="D912" s="149"/>
      <c r="E912" s="149"/>
      <c r="F912" s="149"/>
      <c r="G912" s="149"/>
      <c r="H912" s="161"/>
      <c r="I912" s="149"/>
      <c r="J912" s="161"/>
    </row>
    <row r="913" spans="1:11" ht="11.25" customHeight="1" x14ac:dyDescent="0.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</row>
    <row r="914" spans="1:11" x14ac:dyDescent="0.15">
      <c r="A914" s="149"/>
      <c r="B914" s="149"/>
      <c r="C914" s="149"/>
      <c r="D914" s="149"/>
      <c r="E914" s="149"/>
      <c r="F914" s="149"/>
      <c r="G914" s="149"/>
      <c r="H914" s="149"/>
      <c r="I914" s="149"/>
      <c r="J914" s="149"/>
    </row>
    <row r="915" spans="1:11" x14ac:dyDescent="0.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</row>
    <row r="916" spans="1:11" x14ac:dyDescent="0.15">
      <c r="A916" s="149"/>
      <c r="B916" s="149"/>
      <c r="C916" s="149"/>
      <c r="D916" s="149"/>
      <c r="E916" s="148" t="s">
        <v>736</v>
      </c>
      <c r="F916" s="149"/>
      <c r="G916" s="149"/>
      <c r="H916" s="149"/>
      <c r="I916" s="149"/>
      <c r="J916" s="149"/>
    </row>
    <row r="917" spans="1:11" x14ac:dyDescent="0.15">
      <c r="A917" s="149"/>
      <c r="B917" s="149"/>
      <c r="C917" s="149"/>
      <c r="D917" s="149"/>
      <c r="E917" s="156" t="s">
        <v>737</v>
      </c>
      <c r="F917" s="149"/>
      <c r="G917" s="149"/>
      <c r="H917" s="149"/>
      <c r="I917" s="149"/>
      <c r="J917" s="149"/>
    </row>
    <row r="918" spans="1:11" x14ac:dyDescent="0.15">
      <c r="A918" s="149"/>
      <c r="B918" s="149"/>
      <c r="C918" s="149"/>
      <c r="D918" s="149"/>
      <c r="E918" s="149"/>
      <c r="F918" s="149"/>
      <c r="G918" s="149"/>
      <c r="H918" s="149"/>
      <c r="I918" s="149"/>
      <c r="J918" s="149"/>
    </row>
    <row r="919" spans="1:11" x14ac:dyDescent="0.15">
      <c r="A919" s="149"/>
      <c r="B919" s="149"/>
      <c r="C919" s="148" t="s">
        <v>406</v>
      </c>
      <c r="D919" s="149"/>
      <c r="E919" s="159">
        <f>(E7)</f>
        <v>0</v>
      </c>
      <c r="F919" s="149"/>
      <c r="G919" s="149"/>
      <c r="H919" s="149"/>
      <c r="I919" s="149"/>
      <c r="J919" s="149"/>
    </row>
    <row r="920" spans="1:11" x14ac:dyDescent="0.15">
      <c r="A920" s="149"/>
      <c r="B920" s="149"/>
      <c r="C920" s="148" t="s">
        <v>409</v>
      </c>
      <c r="D920" s="149"/>
      <c r="E920" s="159">
        <f>(E8)</f>
        <v>0</v>
      </c>
      <c r="F920" s="149"/>
      <c r="G920" s="149"/>
      <c r="H920" s="149"/>
      <c r="I920" s="149"/>
      <c r="J920" s="149"/>
    </row>
    <row r="921" spans="1:11" x14ac:dyDescent="0.15">
      <c r="A921" s="149"/>
      <c r="B921" s="149"/>
      <c r="C921" s="148" t="s">
        <v>412</v>
      </c>
      <c r="D921" s="149"/>
      <c r="E921" s="159">
        <f>(E9)</f>
        <v>0</v>
      </c>
      <c r="F921" s="149"/>
      <c r="G921" s="149"/>
      <c r="H921" s="149"/>
      <c r="I921" s="149"/>
      <c r="J921" s="149"/>
    </row>
    <row r="922" spans="1:11" x14ac:dyDescent="0.15">
      <c r="A922" s="149"/>
      <c r="B922" s="149"/>
      <c r="C922" s="149"/>
      <c r="D922" s="149"/>
      <c r="E922" s="149"/>
      <c r="F922" s="149"/>
      <c r="G922" s="149"/>
      <c r="H922" s="149"/>
      <c r="I922" s="149"/>
      <c r="J922" s="149"/>
    </row>
    <row r="923" spans="1:11" x14ac:dyDescent="0.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</row>
    <row r="924" spans="1:11" x14ac:dyDescent="0.15">
      <c r="A924" s="149"/>
      <c r="B924" s="149"/>
      <c r="C924" s="149"/>
      <c r="D924" s="149"/>
      <c r="E924" s="148" t="s">
        <v>401</v>
      </c>
      <c r="F924" s="149"/>
      <c r="G924" s="149"/>
      <c r="H924" s="149"/>
      <c r="I924" s="149"/>
      <c r="J924" s="149"/>
      <c r="K924" s="161"/>
    </row>
    <row r="925" spans="1:11" x14ac:dyDescent="0.15">
      <c r="A925" s="149"/>
      <c r="B925" s="149"/>
      <c r="C925" s="149"/>
      <c r="D925" s="149"/>
      <c r="E925" s="148" t="s">
        <v>401</v>
      </c>
      <c r="F925" s="148" t="s">
        <v>401</v>
      </c>
      <c r="G925" s="148" t="s">
        <v>401</v>
      </c>
      <c r="H925" s="148" t="s">
        <v>401</v>
      </c>
      <c r="I925" s="149"/>
      <c r="J925" s="149"/>
      <c r="K925" s="161"/>
    </row>
    <row r="926" spans="1:11" x14ac:dyDescent="0.15">
      <c r="A926" s="149"/>
      <c r="B926" s="149"/>
      <c r="C926" s="149"/>
      <c r="D926" s="156" t="s">
        <v>693</v>
      </c>
      <c r="E926" s="149"/>
      <c r="F926" s="149"/>
      <c r="G926" s="149"/>
      <c r="H926" s="156" t="s">
        <v>694</v>
      </c>
      <c r="I926" s="149"/>
      <c r="J926" s="149"/>
      <c r="K926" s="161"/>
    </row>
    <row r="927" spans="1:11" x14ac:dyDescent="0.15">
      <c r="A927" s="149"/>
      <c r="B927" s="149"/>
      <c r="C927" s="159" t="str">
        <f t="shared" ref="C927:C957" si="5">IF(ISERR(VLOOKUP(LEFT(E$9,3),X$6:Z$17,3)),"   ",VLOOKUP(LEFT(E$9,3),X$6:Z$17,3))</f>
        <v xml:space="preserve">   </v>
      </c>
      <c r="D927" s="148" t="s">
        <v>695</v>
      </c>
      <c r="E927" s="159" t="str">
        <f t="shared" ref="E927:E957" si="6">IF(ISERR(RIGHT(E$9,4)),"    ",RIGHT(E$9,4))</f>
        <v xml:space="preserve">    </v>
      </c>
      <c r="F927" s="161"/>
      <c r="G927" s="148" t="s">
        <v>428</v>
      </c>
      <c r="H927" s="160">
        <v>0</v>
      </c>
      <c r="I927" s="194" t="s">
        <v>401</v>
      </c>
      <c r="J927" s="149"/>
    </row>
    <row r="928" spans="1:11" x14ac:dyDescent="0.15">
      <c r="A928" s="149"/>
      <c r="B928" s="149"/>
      <c r="C928" s="159" t="str">
        <f t="shared" si="5"/>
        <v xml:space="preserve">   </v>
      </c>
      <c r="D928" s="148" t="s">
        <v>696</v>
      </c>
      <c r="E928" s="159" t="str">
        <f t="shared" si="6"/>
        <v xml:space="preserve">    </v>
      </c>
      <c r="F928" s="194" t="s">
        <v>401</v>
      </c>
      <c r="G928" s="149"/>
      <c r="H928" s="160">
        <v>0</v>
      </c>
      <c r="I928" s="194" t="s">
        <v>401</v>
      </c>
      <c r="J928" s="149"/>
    </row>
    <row r="929" spans="1:10" x14ac:dyDescent="0.15">
      <c r="A929" s="149"/>
      <c r="B929" s="149"/>
      <c r="C929" s="159" t="str">
        <f t="shared" si="5"/>
        <v xml:space="preserve">   </v>
      </c>
      <c r="D929" s="148" t="s">
        <v>697</v>
      </c>
      <c r="E929" s="159" t="str">
        <f t="shared" si="6"/>
        <v xml:space="preserve">    </v>
      </c>
      <c r="F929" s="194" t="s">
        <v>401</v>
      </c>
      <c r="G929" s="149"/>
      <c r="H929" s="160">
        <v>0</v>
      </c>
      <c r="I929" s="161"/>
      <c r="J929" s="149"/>
    </row>
    <row r="930" spans="1:10" x14ac:dyDescent="0.15">
      <c r="A930" s="149"/>
      <c r="B930" s="149"/>
      <c r="C930" s="159" t="str">
        <f t="shared" si="5"/>
        <v xml:space="preserve">   </v>
      </c>
      <c r="D930" s="148" t="s">
        <v>698</v>
      </c>
      <c r="E930" s="159" t="str">
        <f t="shared" si="6"/>
        <v xml:space="preserve">    </v>
      </c>
      <c r="F930" s="194" t="s">
        <v>401</v>
      </c>
      <c r="G930" s="149"/>
      <c r="H930" s="160">
        <v>0</v>
      </c>
      <c r="I930" s="161"/>
      <c r="J930" s="149"/>
    </row>
    <row r="931" spans="1:10" x14ac:dyDescent="0.15">
      <c r="A931" s="149"/>
      <c r="B931" s="149"/>
      <c r="C931" s="159" t="str">
        <f t="shared" si="5"/>
        <v xml:space="preserve">   </v>
      </c>
      <c r="D931" s="148" t="s">
        <v>699</v>
      </c>
      <c r="E931" s="159" t="str">
        <f t="shared" si="6"/>
        <v xml:space="preserve">    </v>
      </c>
      <c r="F931" s="194" t="s">
        <v>401</v>
      </c>
      <c r="G931" s="149"/>
      <c r="H931" s="160">
        <v>0</v>
      </c>
      <c r="I931" s="161"/>
      <c r="J931" s="149"/>
    </row>
    <row r="932" spans="1:10" x14ac:dyDescent="0.15">
      <c r="A932" s="149"/>
      <c r="B932" s="149"/>
      <c r="C932" s="159" t="str">
        <f t="shared" si="5"/>
        <v xml:space="preserve">   </v>
      </c>
      <c r="D932" s="148" t="s">
        <v>700</v>
      </c>
      <c r="E932" s="159" t="str">
        <f t="shared" si="6"/>
        <v xml:space="preserve">    </v>
      </c>
      <c r="F932" s="161"/>
      <c r="G932" s="149"/>
      <c r="H932" s="160">
        <v>0</v>
      </c>
      <c r="I932" s="161"/>
      <c r="J932" s="149"/>
    </row>
    <row r="933" spans="1:10" x14ac:dyDescent="0.15">
      <c r="A933" s="149"/>
      <c r="B933" s="149"/>
      <c r="C933" s="159" t="str">
        <f t="shared" si="5"/>
        <v xml:space="preserve">   </v>
      </c>
      <c r="D933" s="148" t="s">
        <v>701</v>
      </c>
      <c r="E933" s="159" t="str">
        <f t="shared" si="6"/>
        <v xml:space="preserve">    </v>
      </c>
      <c r="F933" s="161"/>
      <c r="G933" s="149"/>
      <c r="H933" s="160">
        <v>0</v>
      </c>
      <c r="I933" s="161"/>
      <c r="J933" s="149"/>
    </row>
    <row r="934" spans="1:10" x14ac:dyDescent="0.15">
      <c r="A934" s="149"/>
      <c r="B934" s="149"/>
      <c r="C934" s="159" t="str">
        <f t="shared" si="5"/>
        <v xml:space="preserve">   </v>
      </c>
      <c r="D934" s="148" t="s">
        <v>702</v>
      </c>
      <c r="E934" s="159" t="str">
        <f t="shared" si="6"/>
        <v xml:space="preserve">    </v>
      </c>
      <c r="F934" s="161"/>
      <c r="G934" s="149"/>
      <c r="H934" s="160">
        <v>0</v>
      </c>
      <c r="I934" s="161"/>
      <c r="J934" s="149"/>
    </row>
    <row r="935" spans="1:10" x14ac:dyDescent="0.15">
      <c r="A935" s="149"/>
      <c r="B935" s="149"/>
      <c r="C935" s="159" t="str">
        <f t="shared" si="5"/>
        <v xml:space="preserve">   </v>
      </c>
      <c r="D935" s="148" t="s">
        <v>703</v>
      </c>
      <c r="E935" s="159" t="str">
        <f t="shared" si="6"/>
        <v xml:space="preserve">    </v>
      </c>
      <c r="F935" s="161"/>
      <c r="G935" s="149"/>
      <c r="H935" s="160">
        <v>0</v>
      </c>
      <c r="I935" s="161"/>
      <c r="J935" s="149"/>
    </row>
    <row r="936" spans="1:10" x14ac:dyDescent="0.15">
      <c r="A936" s="149"/>
      <c r="B936" s="149"/>
      <c r="C936" s="159" t="str">
        <f t="shared" si="5"/>
        <v xml:space="preserve">   </v>
      </c>
      <c r="D936" s="148" t="s">
        <v>704</v>
      </c>
      <c r="E936" s="159" t="str">
        <f t="shared" si="6"/>
        <v xml:space="preserve">    </v>
      </c>
      <c r="F936" s="161"/>
      <c r="G936" s="149"/>
      <c r="H936" s="160">
        <v>0</v>
      </c>
      <c r="I936" s="161"/>
      <c r="J936" s="149"/>
    </row>
    <row r="937" spans="1:10" x14ac:dyDescent="0.15">
      <c r="A937" s="149"/>
      <c r="B937" s="149"/>
      <c r="C937" s="159" t="str">
        <f t="shared" si="5"/>
        <v xml:space="preserve">   </v>
      </c>
      <c r="D937" s="148" t="s">
        <v>705</v>
      </c>
      <c r="E937" s="159" t="str">
        <f t="shared" si="6"/>
        <v xml:space="preserve">    </v>
      </c>
      <c r="F937" s="161"/>
      <c r="G937" s="149"/>
      <c r="H937" s="160">
        <v>0</v>
      </c>
      <c r="I937" s="161"/>
      <c r="J937" s="149"/>
    </row>
    <row r="938" spans="1:10" x14ac:dyDescent="0.15">
      <c r="A938" s="149"/>
      <c r="B938" s="149"/>
      <c r="C938" s="159" t="str">
        <f t="shared" si="5"/>
        <v xml:space="preserve">   </v>
      </c>
      <c r="D938" s="148" t="s">
        <v>706</v>
      </c>
      <c r="E938" s="159" t="str">
        <f t="shared" si="6"/>
        <v xml:space="preserve">    </v>
      </c>
      <c r="F938" s="161"/>
      <c r="G938" s="149"/>
      <c r="H938" s="160">
        <v>0</v>
      </c>
      <c r="I938" s="161"/>
      <c r="J938" s="149"/>
    </row>
    <row r="939" spans="1:10" x14ac:dyDescent="0.15">
      <c r="A939" s="149"/>
      <c r="B939" s="149"/>
      <c r="C939" s="159" t="str">
        <f t="shared" si="5"/>
        <v xml:space="preserve">   </v>
      </c>
      <c r="D939" s="148" t="s">
        <v>707</v>
      </c>
      <c r="E939" s="159" t="str">
        <f t="shared" si="6"/>
        <v xml:space="preserve">    </v>
      </c>
      <c r="F939" s="161"/>
      <c r="G939" s="149"/>
      <c r="H939" s="160">
        <v>0</v>
      </c>
      <c r="I939" s="161"/>
      <c r="J939" s="149"/>
    </row>
    <row r="940" spans="1:10" x14ac:dyDescent="0.15">
      <c r="A940" s="149"/>
      <c r="B940" s="149"/>
      <c r="C940" s="159" t="str">
        <f t="shared" si="5"/>
        <v xml:space="preserve">   </v>
      </c>
      <c r="D940" s="148" t="s">
        <v>708</v>
      </c>
      <c r="E940" s="159" t="str">
        <f t="shared" si="6"/>
        <v xml:space="preserve">    </v>
      </c>
      <c r="F940" s="161"/>
      <c r="G940" s="149"/>
      <c r="H940" s="160">
        <v>0</v>
      </c>
      <c r="I940" s="161"/>
      <c r="J940" s="149"/>
    </row>
    <row r="941" spans="1:10" x14ac:dyDescent="0.15">
      <c r="A941" s="149"/>
      <c r="B941" s="149"/>
      <c r="C941" s="159" t="str">
        <f t="shared" si="5"/>
        <v xml:space="preserve">   </v>
      </c>
      <c r="D941" s="148" t="s">
        <v>709</v>
      </c>
      <c r="E941" s="159" t="str">
        <f t="shared" si="6"/>
        <v xml:space="preserve">    </v>
      </c>
      <c r="F941" s="161"/>
      <c r="G941" s="149"/>
      <c r="H941" s="160">
        <v>0</v>
      </c>
      <c r="I941" s="161"/>
      <c r="J941" s="149"/>
    </row>
    <row r="942" spans="1:10" x14ac:dyDescent="0.15">
      <c r="A942" s="149"/>
      <c r="B942" s="149"/>
      <c r="C942" s="159" t="str">
        <f t="shared" si="5"/>
        <v xml:space="preserve">   </v>
      </c>
      <c r="D942" s="148" t="s">
        <v>710</v>
      </c>
      <c r="E942" s="159" t="str">
        <f t="shared" si="6"/>
        <v xml:space="preserve">    </v>
      </c>
      <c r="F942" s="161"/>
      <c r="G942" s="149"/>
      <c r="H942" s="160">
        <v>0</v>
      </c>
      <c r="I942" s="161"/>
      <c r="J942" s="149"/>
    </row>
    <row r="943" spans="1:10" x14ac:dyDescent="0.15">
      <c r="A943" s="149"/>
      <c r="B943" s="149"/>
      <c r="C943" s="159" t="str">
        <f t="shared" si="5"/>
        <v xml:space="preserve">   </v>
      </c>
      <c r="D943" s="148" t="s">
        <v>711</v>
      </c>
      <c r="E943" s="159" t="str">
        <f t="shared" si="6"/>
        <v xml:space="preserve">    </v>
      </c>
      <c r="F943" s="161"/>
      <c r="G943" s="149"/>
      <c r="H943" s="160">
        <v>0</v>
      </c>
      <c r="I943" s="161"/>
      <c r="J943" s="149"/>
    </row>
    <row r="944" spans="1:10" x14ac:dyDescent="0.15">
      <c r="A944" s="149"/>
      <c r="B944" s="149"/>
      <c r="C944" s="159" t="str">
        <f t="shared" si="5"/>
        <v xml:space="preserve">   </v>
      </c>
      <c r="D944" s="148" t="s">
        <v>712</v>
      </c>
      <c r="E944" s="159" t="str">
        <f t="shared" si="6"/>
        <v xml:space="preserve">    </v>
      </c>
      <c r="F944" s="161"/>
      <c r="G944" s="149"/>
      <c r="H944" s="160">
        <v>0</v>
      </c>
      <c r="I944" s="161"/>
      <c r="J944" s="149"/>
    </row>
    <row r="945" spans="1:10" x14ac:dyDescent="0.15">
      <c r="A945" s="149"/>
      <c r="B945" s="149"/>
      <c r="C945" s="159" t="str">
        <f t="shared" si="5"/>
        <v xml:space="preserve">   </v>
      </c>
      <c r="D945" s="148" t="s">
        <v>713</v>
      </c>
      <c r="E945" s="159" t="str">
        <f t="shared" si="6"/>
        <v xml:space="preserve">    </v>
      </c>
      <c r="F945" s="161"/>
      <c r="G945" s="149"/>
      <c r="H945" s="160">
        <v>0</v>
      </c>
      <c r="I945" s="161"/>
      <c r="J945" s="149"/>
    </row>
    <row r="946" spans="1:10" x14ac:dyDescent="0.15">
      <c r="A946" s="149"/>
      <c r="B946" s="149"/>
      <c r="C946" s="159" t="str">
        <f t="shared" si="5"/>
        <v xml:space="preserve">   </v>
      </c>
      <c r="D946" s="148" t="s">
        <v>714</v>
      </c>
      <c r="E946" s="159" t="str">
        <f t="shared" si="6"/>
        <v xml:space="preserve">    </v>
      </c>
      <c r="F946" s="161"/>
      <c r="G946" s="149"/>
      <c r="H946" s="160">
        <v>0</v>
      </c>
      <c r="I946" s="161"/>
      <c r="J946" s="149"/>
    </row>
    <row r="947" spans="1:10" x14ac:dyDescent="0.15">
      <c r="A947" s="149"/>
      <c r="B947" s="149"/>
      <c r="C947" s="159" t="str">
        <f t="shared" si="5"/>
        <v xml:space="preserve">   </v>
      </c>
      <c r="D947" s="148" t="s">
        <v>715</v>
      </c>
      <c r="E947" s="159" t="str">
        <f t="shared" si="6"/>
        <v xml:space="preserve">    </v>
      </c>
      <c r="F947" s="161"/>
      <c r="G947" s="149"/>
      <c r="H947" s="160">
        <v>0</v>
      </c>
      <c r="I947" s="161"/>
      <c r="J947" s="149"/>
    </row>
    <row r="948" spans="1:10" x14ac:dyDescent="0.15">
      <c r="A948" s="149"/>
      <c r="B948" s="149"/>
      <c r="C948" s="159" t="str">
        <f t="shared" si="5"/>
        <v xml:space="preserve">   </v>
      </c>
      <c r="D948" s="148" t="s">
        <v>716</v>
      </c>
      <c r="E948" s="159" t="str">
        <f t="shared" si="6"/>
        <v xml:space="preserve">    </v>
      </c>
      <c r="F948" s="161"/>
      <c r="G948" s="149"/>
      <c r="H948" s="160">
        <v>0</v>
      </c>
      <c r="I948" s="161"/>
      <c r="J948" s="149"/>
    </row>
    <row r="949" spans="1:10" x14ac:dyDescent="0.15">
      <c r="A949" s="149"/>
      <c r="B949" s="149"/>
      <c r="C949" s="159" t="str">
        <f t="shared" si="5"/>
        <v xml:space="preserve">   </v>
      </c>
      <c r="D949" s="148" t="s">
        <v>717</v>
      </c>
      <c r="E949" s="159" t="str">
        <f t="shared" si="6"/>
        <v xml:space="preserve">    </v>
      </c>
      <c r="F949" s="161"/>
      <c r="G949" s="149"/>
      <c r="H949" s="160">
        <v>0</v>
      </c>
      <c r="I949" s="161"/>
      <c r="J949" s="149"/>
    </row>
    <row r="950" spans="1:10" x14ac:dyDescent="0.15">
      <c r="A950" s="149"/>
      <c r="B950" s="149"/>
      <c r="C950" s="159" t="str">
        <f t="shared" si="5"/>
        <v xml:space="preserve">   </v>
      </c>
      <c r="D950" s="148" t="s">
        <v>718</v>
      </c>
      <c r="E950" s="159" t="str">
        <f t="shared" si="6"/>
        <v xml:space="preserve">    </v>
      </c>
      <c r="F950" s="161"/>
      <c r="G950" s="149"/>
      <c r="H950" s="160">
        <v>0</v>
      </c>
      <c r="I950" s="161"/>
      <c r="J950" s="149"/>
    </row>
    <row r="951" spans="1:10" x14ac:dyDescent="0.15">
      <c r="A951" s="149"/>
      <c r="B951" s="149"/>
      <c r="C951" s="159" t="str">
        <f t="shared" si="5"/>
        <v xml:space="preserve">   </v>
      </c>
      <c r="D951" s="148" t="s">
        <v>719</v>
      </c>
      <c r="E951" s="159" t="str">
        <f t="shared" si="6"/>
        <v xml:space="preserve">    </v>
      </c>
      <c r="F951" s="161"/>
      <c r="G951" s="149"/>
      <c r="H951" s="160">
        <v>0</v>
      </c>
      <c r="I951" s="161"/>
      <c r="J951" s="149"/>
    </row>
    <row r="952" spans="1:10" x14ac:dyDescent="0.15">
      <c r="A952" s="149"/>
      <c r="B952" s="149"/>
      <c r="C952" s="159" t="str">
        <f t="shared" si="5"/>
        <v xml:space="preserve">   </v>
      </c>
      <c r="D952" s="148" t="s">
        <v>720</v>
      </c>
      <c r="E952" s="159" t="str">
        <f t="shared" si="6"/>
        <v xml:space="preserve">    </v>
      </c>
      <c r="F952" s="161"/>
      <c r="G952" s="149"/>
      <c r="H952" s="160">
        <v>0</v>
      </c>
      <c r="I952" s="161"/>
      <c r="J952" s="149"/>
    </row>
    <row r="953" spans="1:10" x14ac:dyDescent="0.15">
      <c r="A953" s="149"/>
      <c r="B953" s="149"/>
      <c r="C953" s="159" t="str">
        <f t="shared" si="5"/>
        <v xml:space="preserve">   </v>
      </c>
      <c r="D953" s="148" t="s">
        <v>721</v>
      </c>
      <c r="E953" s="159" t="str">
        <f t="shared" si="6"/>
        <v xml:space="preserve">    </v>
      </c>
      <c r="F953" s="161"/>
      <c r="G953" s="149"/>
      <c r="H953" s="160">
        <v>0</v>
      </c>
      <c r="I953" s="161"/>
      <c r="J953" s="149"/>
    </row>
    <row r="954" spans="1:10" x14ac:dyDescent="0.15">
      <c r="A954" s="149"/>
      <c r="B954" s="149"/>
      <c r="C954" s="159" t="str">
        <f t="shared" si="5"/>
        <v xml:space="preserve">   </v>
      </c>
      <c r="D954" s="148" t="s">
        <v>722</v>
      </c>
      <c r="E954" s="159" t="str">
        <f t="shared" si="6"/>
        <v xml:space="preserve">    </v>
      </c>
      <c r="F954" s="161"/>
      <c r="G954" s="149"/>
      <c r="H954" s="160">
        <v>0</v>
      </c>
      <c r="I954" s="161"/>
      <c r="J954" s="149"/>
    </row>
    <row r="955" spans="1:10" x14ac:dyDescent="0.15">
      <c r="A955" s="149"/>
      <c r="B955" s="149"/>
      <c r="C955" s="159" t="str">
        <f t="shared" si="5"/>
        <v xml:space="preserve">   </v>
      </c>
      <c r="D955" s="148" t="s">
        <v>723</v>
      </c>
      <c r="E955" s="159" t="str">
        <f t="shared" si="6"/>
        <v xml:space="preserve">    </v>
      </c>
      <c r="F955" s="161"/>
      <c r="G955" s="149"/>
      <c r="H955" s="160">
        <v>0</v>
      </c>
      <c r="I955" s="161"/>
      <c r="J955" s="149"/>
    </row>
    <row r="956" spans="1:10" x14ac:dyDescent="0.15">
      <c r="A956" s="149"/>
      <c r="B956" s="149"/>
      <c r="C956" s="159" t="str">
        <f t="shared" si="5"/>
        <v xml:space="preserve">   </v>
      </c>
      <c r="D956" s="148" t="s">
        <v>724</v>
      </c>
      <c r="E956" s="159" t="str">
        <f t="shared" si="6"/>
        <v xml:space="preserve">    </v>
      </c>
      <c r="F956" s="205"/>
      <c r="G956" s="149"/>
      <c r="H956" s="160">
        <v>0</v>
      </c>
      <c r="I956" s="149"/>
      <c r="J956" s="149"/>
    </row>
    <row r="957" spans="1:10" x14ac:dyDescent="0.15">
      <c r="A957" s="149"/>
      <c r="B957" s="148" t="s">
        <v>401</v>
      </c>
      <c r="C957" s="159" t="str">
        <f t="shared" si="5"/>
        <v xml:space="preserve">   </v>
      </c>
      <c r="D957" s="148" t="s">
        <v>725</v>
      </c>
      <c r="E957" s="159" t="str">
        <f t="shared" si="6"/>
        <v xml:space="preserve">    </v>
      </c>
      <c r="F957" s="205"/>
      <c r="G957" s="149"/>
      <c r="H957" s="160"/>
      <c r="I957" s="149"/>
      <c r="J957" s="149"/>
    </row>
    <row r="958" spans="1:10" x14ac:dyDescent="0.15">
      <c r="A958" s="149"/>
      <c r="B958" s="149"/>
      <c r="C958" s="149"/>
      <c r="D958" s="149"/>
      <c r="E958" s="149"/>
      <c r="F958" s="149"/>
      <c r="G958" s="149"/>
      <c r="H958" s="149"/>
      <c r="I958" s="149"/>
      <c r="J958" s="149"/>
    </row>
    <row r="959" spans="1:10" x14ac:dyDescent="0.15">
      <c r="A959" s="149"/>
      <c r="B959" s="149"/>
      <c r="C959" s="193" t="s">
        <v>30</v>
      </c>
      <c r="D959" s="148" t="s">
        <v>738</v>
      </c>
      <c r="E959" s="149"/>
      <c r="F959" s="149"/>
      <c r="G959" s="158" t="s">
        <v>428</v>
      </c>
      <c r="H959" s="159">
        <f>SUM(H927:H957)</f>
        <v>0</v>
      </c>
      <c r="I959" s="149"/>
      <c r="J959" s="149"/>
    </row>
    <row r="960" spans="1:10" x14ac:dyDescent="0.15">
      <c r="A960" s="149"/>
      <c r="B960" s="149"/>
      <c r="C960" s="149"/>
      <c r="D960" s="149"/>
      <c r="E960" s="149"/>
      <c r="F960" s="149"/>
      <c r="G960" s="149"/>
      <c r="H960" s="148" t="s">
        <v>401</v>
      </c>
      <c r="I960" s="161"/>
      <c r="J960" s="149"/>
    </row>
    <row r="961" spans="1:10" x14ac:dyDescent="0.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</row>
    <row r="962" spans="1:10" x14ac:dyDescent="0.15">
      <c r="A962" s="149"/>
      <c r="B962" s="149"/>
      <c r="C962" s="159"/>
      <c r="D962" s="149"/>
      <c r="E962" s="149"/>
      <c r="F962" s="149"/>
      <c r="G962" s="149"/>
      <c r="H962" s="159"/>
      <c r="I962" s="149"/>
      <c r="J962" s="149"/>
    </row>
    <row r="963" spans="1:10" x14ac:dyDescent="0.15">
      <c r="A963" s="149"/>
      <c r="B963" s="149"/>
      <c r="C963" s="159"/>
      <c r="D963" s="149"/>
      <c r="E963" s="149"/>
      <c r="F963" s="149"/>
      <c r="G963" s="149"/>
      <c r="H963" s="159"/>
      <c r="I963" s="149"/>
      <c r="J963" s="149"/>
    </row>
    <row r="964" spans="1:10" x14ac:dyDescent="0.15">
      <c r="A964" s="149"/>
      <c r="B964" s="149"/>
      <c r="C964" s="149"/>
      <c r="D964" s="149"/>
      <c r="E964" s="149"/>
      <c r="F964" s="149"/>
      <c r="G964" s="149"/>
      <c r="H964" s="149"/>
      <c r="I964" s="149"/>
      <c r="J964" s="149"/>
    </row>
    <row r="965" spans="1:10" x14ac:dyDescent="0.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</row>
    <row r="966" spans="1:10" x14ac:dyDescent="0.15">
      <c r="A966" s="149"/>
      <c r="B966" s="149"/>
      <c r="C966" s="149"/>
      <c r="D966" s="149"/>
      <c r="E966" s="148" t="s">
        <v>141</v>
      </c>
      <c r="F966" s="149"/>
      <c r="G966" s="149"/>
      <c r="H966" s="149"/>
      <c r="I966" s="149"/>
      <c r="J966" s="149"/>
    </row>
    <row r="967" spans="1:10" x14ac:dyDescent="0.15">
      <c r="A967" s="149"/>
      <c r="B967" s="149"/>
      <c r="C967" s="149"/>
      <c r="D967" s="149"/>
      <c r="E967" s="156" t="s">
        <v>150</v>
      </c>
      <c r="F967" s="149"/>
      <c r="G967" s="149"/>
      <c r="H967" s="149"/>
      <c r="I967" s="149"/>
      <c r="J967" s="149"/>
    </row>
    <row r="968" spans="1:10" x14ac:dyDescent="0.15">
      <c r="A968" s="149"/>
      <c r="B968" s="149"/>
      <c r="C968" s="149"/>
      <c r="D968" s="149"/>
      <c r="E968" s="149"/>
      <c r="F968" s="149"/>
      <c r="G968" s="149"/>
      <c r="H968" s="149"/>
      <c r="I968" s="149"/>
      <c r="J968" s="149"/>
    </row>
    <row r="969" spans="1:10" x14ac:dyDescent="0.15">
      <c r="A969" s="149"/>
      <c r="B969" s="149"/>
      <c r="C969" s="148" t="s">
        <v>406</v>
      </c>
      <c r="D969" s="149"/>
      <c r="E969" s="159">
        <f>(E7)</f>
        <v>0</v>
      </c>
      <c r="F969" s="149"/>
      <c r="G969" s="149"/>
      <c r="H969" s="149"/>
      <c r="I969" s="149"/>
      <c r="J969" s="149"/>
    </row>
    <row r="970" spans="1:10" x14ac:dyDescent="0.15">
      <c r="A970" s="149"/>
      <c r="B970" s="149"/>
      <c r="C970" s="148" t="s">
        <v>409</v>
      </c>
      <c r="D970" s="149"/>
      <c r="E970" s="159">
        <f>(E8)</f>
        <v>0</v>
      </c>
      <c r="F970" s="149"/>
      <c r="G970" s="149"/>
      <c r="H970" s="149"/>
      <c r="I970" s="149"/>
      <c r="J970" s="149"/>
    </row>
    <row r="971" spans="1:10" x14ac:dyDescent="0.15">
      <c r="A971" s="149"/>
      <c r="B971" s="149"/>
      <c r="C971" s="148" t="s">
        <v>412</v>
      </c>
      <c r="D971" s="149"/>
      <c r="E971" s="159">
        <f>(E9)</f>
        <v>0</v>
      </c>
      <c r="F971" s="149"/>
      <c r="G971" s="149"/>
      <c r="H971" s="149"/>
      <c r="I971" s="149"/>
      <c r="J971" s="149"/>
    </row>
    <row r="972" spans="1:10" x14ac:dyDescent="0.15">
      <c r="A972" s="149"/>
      <c r="B972" s="149"/>
      <c r="C972" s="149"/>
      <c r="D972" s="149"/>
      <c r="E972" s="149"/>
      <c r="F972" s="149"/>
      <c r="G972" s="149"/>
      <c r="H972" s="149"/>
      <c r="I972" s="149"/>
      <c r="J972" s="149"/>
    </row>
    <row r="973" spans="1:10" x14ac:dyDescent="0.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</row>
    <row r="974" spans="1:10" x14ac:dyDescent="0.15">
      <c r="A974" s="149"/>
      <c r="B974" s="149"/>
      <c r="C974" s="149"/>
      <c r="D974" s="149"/>
      <c r="E974" s="148" t="s">
        <v>401</v>
      </c>
      <c r="F974" s="149"/>
      <c r="G974" s="149"/>
      <c r="H974" s="149"/>
      <c r="I974" s="149"/>
      <c r="J974" s="149"/>
    </row>
    <row r="975" spans="1:10" x14ac:dyDescent="0.15">
      <c r="A975" s="149"/>
      <c r="B975" s="149"/>
      <c r="C975" s="149"/>
      <c r="D975" s="149"/>
      <c r="E975" s="148" t="s">
        <v>401</v>
      </c>
      <c r="F975" s="148" t="s">
        <v>401</v>
      </c>
      <c r="G975" s="148" t="s">
        <v>401</v>
      </c>
      <c r="H975" s="148" t="s">
        <v>401</v>
      </c>
      <c r="I975" s="149"/>
      <c r="J975" s="149"/>
    </row>
    <row r="976" spans="1:10" x14ac:dyDescent="0.15">
      <c r="A976" s="149"/>
      <c r="B976" s="149"/>
      <c r="C976" s="149"/>
      <c r="D976" s="156" t="s">
        <v>693</v>
      </c>
      <c r="E976" s="149"/>
      <c r="F976" s="149"/>
      <c r="G976" s="149"/>
      <c r="H976" s="156" t="s">
        <v>694</v>
      </c>
      <c r="I976" s="149"/>
      <c r="J976" s="149"/>
    </row>
    <row r="977" spans="1:10" x14ac:dyDescent="0.15">
      <c r="A977" s="149"/>
      <c r="B977" s="149"/>
      <c r="C977" s="159" t="str">
        <f t="shared" ref="C977:C1007" si="7">IF(ISERR(VLOOKUP(LEFT(E$9,3),X$6:Z$17,3)),"   ",VLOOKUP(LEFT(E$9,3),X$6:Z$17,3))</f>
        <v xml:space="preserve">   </v>
      </c>
      <c r="D977" s="148" t="s">
        <v>695</v>
      </c>
      <c r="E977" s="159" t="str">
        <f t="shared" ref="E977:E1007" si="8">IF(ISERR(RIGHT(E$9,4)),"    ",RIGHT(E$9,4))</f>
        <v xml:space="preserve">    </v>
      </c>
      <c r="F977" s="161"/>
      <c r="G977" s="148" t="s">
        <v>428</v>
      </c>
      <c r="H977" s="160">
        <v>0</v>
      </c>
      <c r="I977" s="149"/>
      <c r="J977" s="149"/>
    </row>
    <row r="978" spans="1:10" x14ac:dyDescent="0.15">
      <c r="A978" s="149"/>
      <c r="B978" s="149"/>
      <c r="C978" s="159" t="str">
        <f t="shared" si="7"/>
        <v xml:space="preserve">   </v>
      </c>
      <c r="D978" s="148" t="s">
        <v>696</v>
      </c>
      <c r="E978" s="159" t="str">
        <f t="shared" si="8"/>
        <v xml:space="preserve">    </v>
      </c>
      <c r="F978" s="194" t="s">
        <v>401</v>
      </c>
      <c r="G978" s="149"/>
      <c r="H978" s="160">
        <v>0</v>
      </c>
      <c r="I978" s="149"/>
      <c r="J978" s="149"/>
    </row>
    <row r="979" spans="1:10" x14ac:dyDescent="0.15">
      <c r="A979" s="149"/>
      <c r="B979" s="149"/>
      <c r="C979" s="159" t="str">
        <f t="shared" si="7"/>
        <v xml:space="preserve">   </v>
      </c>
      <c r="D979" s="148" t="s">
        <v>697</v>
      </c>
      <c r="E979" s="159" t="str">
        <f t="shared" si="8"/>
        <v xml:space="preserve">    </v>
      </c>
      <c r="F979" s="194" t="s">
        <v>401</v>
      </c>
      <c r="G979" s="149"/>
      <c r="H979" s="160">
        <v>0</v>
      </c>
      <c r="I979" s="149"/>
      <c r="J979" s="149"/>
    </row>
    <row r="980" spans="1:10" x14ac:dyDescent="0.15">
      <c r="A980" s="149"/>
      <c r="B980" s="149"/>
      <c r="C980" s="159" t="str">
        <f t="shared" si="7"/>
        <v xml:space="preserve">   </v>
      </c>
      <c r="D980" s="148" t="s">
        <v>698</v>
      </c>
      <c r="E980" s="159" t="str">
        <f t="shared" si="8"/>
        <v xml:space="preserve">    </v>
      </c>
      <c r="F980" s="194" t="s">
        <v>401</v>
      </c>
      <c r="G980" s="149"/>
      <c r="H980" s="160">
        <v>0</v>
      </c>
      <c r="I980" s="149"/>
      <c r="J980" s="149"/>
    </row>
    <row r="981" spans="1:10" x14ac:dyDescent="0.15">
      <c r="A981" s="149"/>
      <c r="B981" s="149"/>
      <c r="C981" s="159" t="str">
        <f t="shared" si="7"/>
        <v xml:space="preserve">   </v>
      </c>
      <c r="D981" s="148" t="s">
        <v>699</v>
      </c>
      <c r="E981" s="159" t="str">
        <f t="shared" si="8"/>
        <v xml:space="preserve">    </v>
      </c>
      <c r="F981" s="194" t="s">
        <v>401</v>
      </c>
      <c r="G981" s="149"/>
      <c r="H981" s="160">
        <v>0</v>
      </c>
      <c r="I981" s="149"/>
      <c r="J981" s="149"/>
    </row>
    <row r="982" spans="1:10" x14ac:dyDescent="0.15">
      <c r="A982" s="149"/>
      <c r="B982" s="149"/>
      <c r="C982" s="159" t="str">
        <f t="shared" si="7"/>
        <v xml:space="preserve">   </v>
      </c>
      <c r="D982" s="148" t="s">
        <v>700</v>
      </c>
      <c r="E982" s="159" t="str">
        <f t="shared" si="8"/>
        <v xml:space="preserve">    </v>
      </c>
      <c r="F982" s="161"/>
      <c r="G982" s="149"/>
      <c r="H982" s="160">
        <v>0</v>
      </c>
      <c r="I982" s="149"/>
      <c r="J982" s="149"/>
    </row>
    <row r="983" spans="1:10" x14ac:dyDescent="0.15">
      <c r="A983" s="149"/>
      <c r="B983" s="149"/>
      <c r="C983" s="159" t="str">
        <f t="shared" si="7"/>
        <v xml:space="preserve">   </v>
      </c>
      <c r="D983" s="148" t="s">
        <v>701</v>
      </c>
      <c r="E983" s="159" t="str">
        <f t="shared" si="8"/>
        <v xml:space="preserve">    </v>
      </c>
      <c r="F983" s="161"/>
      <c r="G983" s="149"/>
      <c r="H983" s="160">
        <v>0</v>
      </c>
      <c r="I983" s="149"/>
      <c r="J983" s="149"/>
    </row>
    <row r="984" spans="1:10" x14ac:dyDescent="0.15">
      <c r="A984" s="149"/>
      <c r="B984" s="149"/>
      <c r="C984" s="159" t="str">
        <f t="shared" si="7"/>
        <v xml:space="preserve">   </v>
      </c>
      <c r="D984" s="148" t="s">
        <v>702</v>
      </c>
      <c r="E984" s="159" t="str">
        <f t="shared" si="8"/>
        <v xml:space="preserve">    </v>
      </c>
      <c r="F984" s="161"/>
      <c r="G984" s="149"/>
      <c r="H984" s="160">
        <v>0</v>
      </c>
      <c r="I984" s="149"/>
      <c r="J984" s="149"/>
    </row>
    <row r="985" spans="1:10" x14ac:dyDescent="0.15">
      <c r="A985" s="149"/>
      <c r="B985" s="149"/>
      <c r="C985" s="159" t="str">
        <f t="shared" si="7"/>
        <v xml:space="preserve">   </v>
      </c>
      <c r="D985" s="148" t="s">
        <v>703</v>
      </c>
      <c r="E985" s="159" t="str">
        <f t="shared" si="8"/>
        <v xml:space="preserve">    </v>
      </c>
      <c r="F985" s="161"/>
      <c r="G985" s="149"/>
      <c r="H985" s="160">
        <v>0</v>
      </c>
      <c r="I985" s="149"/>
      <c r="J985" s="149"/>
    </row>
    <row r="986" spans="1:10" x14ac:dyDescent="0.15">
      <c r="A986" s="149"/>
      <c r="B986" s="149"/>
      <c r="C986" s="159" t="str">
        <f t="shared" si="7"/>
        <v xml:space="preserve">   </v>
      </c>
      <c r="D986" s="148" t="s">
        <v>704</v>
      </c>
      <c r="E986" s="159" t="str">
        <f t="shared" si="8"/>
        <v xml:space="preserve">    </v>
      </c>
      <c r="F986" s="161"/>
      <c r="G986" s="149"/>
      <c r="H986" s="160">
        <v>0</v>
      </c>
      <c r="I986" s="149"/>
      <c r="J986" s="149"/>
    </row>
    <row r="987" spans="1:10" x14ac:dyDescent="0.15">
      <c r="A987" s="149"/>
      <c r="B987" s="149"/>
      <c r="C987" s="159" t="str">
        <f t="shared" si="7"/>
        <v xml:space="preserve">   </v>
      </c>
      <c r="D987" s="148" t="s">
        <v>705</v>
      </c>
      <c r="E987" s="159" t="str">
        <f t="shared" si="8"/>
        <v xml:space="preserve">    </v>
      </c>
      <c r="F987" s="161"/>
      <c r="G987" s="149"/>
      <c r="H987" s="160">
        <v>0</v>
      </c>
      <c r="I987" s="149"/>
      <c r="J987" s="149"/>
    </row>
    <row r="988" spans="1:10" x14ac:dyDescent="0.15">
      <c r="A988" s="149"/>
      <c r="B988" s="149"/>
      <c r="C988" s="159" t="str">
        <f t="shared" si="7"/>
        <v xml:space="preserve">   </v>
      </c>
      <c r="D988" s="148" t="s">
        <v>706</v>
      </c>
      <c r="E988" s="159" t="str">
        <f t="shared" si="8"/>
        <v xml:space="preserve">    </v>
      </c>
      <c r="F988" s="161"/>
      <c r="G988" s="149"/>
      <c r="H988" s="160">
        <v>0</v>
      </c>
      <c r="I988" s="149"/>
      <c r="J988" s="149"/>
    </row>
    <row r="989" spans="1:10" x14ac:dyDescent="0.15">
      <c r="A989" s="149"/>
      <c r="B989" s="149"/>
      <c r="C989" s="159" t="str">
        <f t="shared" si="7"/>
        <v xml:space="preserve">   </v>
      </c>
      <c r="D989" s="148" t="s">
        <v>707</v>
      </c>
      <c r="E989" s="159" t="str">
        <f t="shared" si="8"/>
        <v xml:space="preserve">    </v>
      </c>
      <c r="F989" s="161"/>
      <c r="G989" s="149"/>
      <c r="H989" s="160">
        <v>0</v>
      </c>
      <c r="I989" s="149"/>
      <c r="J989" s="149"/>
    </row>
    <row r="990" spans="1:10" x14ac:dyDescent="0.15">
      <c r="A990" s="149"/>
      <c r="B990" s="149"/>
      <c r="C990" s="159" t="str">
        <f t="shared" si="7"/>
        <v xml:space="preserve">   </v>
      </c>
      <c r="D990" s="148" t="s">
        <v>708</v>
      </c>
      <c r="E990" s="159" t="str">
        <f t="shared" si="8"/>
        <v xml:space="preserve">    </v>
      </c>
      <c r="F990" s="161"/>
      <c r="G990" s="149"/>
      <c r="H990" s="160">
        <v>0</v>
      </c>
      <c r="I990" s="149"/>
      <c r="J990" s="149"/>
    </row>
    <row r="991" spans="1:10" x14ac:dyDescent="0.15">
      <c r="A991" s="149"/>
      <c r="B991" s="149"/>
      <c r="C991" s="159" t="str">
        <f t="shared" si="7"/>
        <v xml:space="preserve">   </v>
      </c>
      <c r="D991" s="148" t="s">
        <v>709</v>
      </c>
      <c r="E991" s="159" t="str">
        <f t="shared" si="8"/>
        <v xml:space="preserve">    </v>
      </c>
      <c r="F991" s="161"/>
      <c r="G991" s="149"/>
      <c r="H991" s="160">
        <v>0</v>
      </c>
      <c r="I991" s="149"/>
      <c r="J991" s="149"/>
    </row>
    <row r="992" spans="1:10" x14ac:dyDescent="0.15">
      <c r="A992" s="149"/>
      <c r="B992" s="149"/>
      <c r="C992" s="159" t="str">
        <f t="shared" si="7"/>
        <v xml:space="preserve">   </v>
      </c>
      <c r="D992" s="148" t="s">
        <v>710</v>
      </c>
      <c r="E992" s="159" t="str">
        <f t="shared" si="8"/>
        <v xml:space="preserve">    </v>
      </c>
      <c r="F992" s="161"/>
      <c r="G992" s="149"/>
      <c r="H992" s="160">
        <v>0</v>
      </c>
      <c r="I992" s="149"/>
      <c r="J992" s="149"/>
    </row>
    <row r="993" spans="1:10" x14ac:dyDescent="0.15">
      <c r="A993" s="149"/>
      <c r="B993" s="149"/>
      <c r="C993" s="159" t="str">
        <f t="shared" si="7"/>
        <v xml:space="preserve">   </v>
      </c>
      <c r="D993" s="148" t="s">
        <v>711</v>
      </c>
      <c r="E993" s="159" t="str">
        <f t="shared" si="8"/>
        <v xml:space="preserve">    </v>
      </c>
      <c r="F993" s="161"/>
      <c r="G993" s="149"/>
      <c r="H993" s="160">
        <v>0</v>
      </c>
      <c r="I993" s="149"/>
      <c r="J993" s="149"/>
    </row>
    <row r="994" spans="1:10" x14ac:dyDescent="0.15">
      <c r="A994" s="149"/>
      <c r="B994" s="149"/>
      <c r="C994" s="159" t="str">
        <f t="shared" si="7"/>
        <v xml:space="preserve">   </v>
      </c>
      <c r="D994" s="148" t="s">
        <v>712</v>
      </c>
      <c r="E994" s="159" t="str">
        <f t="shared" si="8"/>
        <v xml:space="preserve">    </v>
      </c>
      <c r="F994" s="161"/>
      <c r="G994" s="149"/>
      <c r="H994" s="160">
        <v>0</v>
      </c>
      <c r="I994" s="149"/>
      <c r="J994" s="149"/>
    </row>
    <row r="995" spans="1:10" x14ac:dyDescent="0.15">
      <c r="A995" s="149"/>
      <c r="B995" s="149"/>
      <c r="C995" s="159" t="str">
        <f t="shared" si="7"/>
        <v xml:space="preserve">   </v>
      </c>
      <c r="D995" s="148" t="s">
        <v>713</v>
      </c>
      <c r="E995" s="159" t="str">
        <f t="shared" si="8"/>
        <v xml:space="preserve">    </v>
      </c>
      <c r="F995" s="161"/>
      <c r="G995" s="149"/>
      <c r="H995" s="160">
        <v>0</v>
      </c>
      <c r="I995" s="149"/>
      <c r="J995" s="149"/>
    </row>
    <row r="996" spans="1:10" x14ac:dyDescent="0.15">
      <c r="A996" s="149"/>
      <c r="B996" s="149"/>
      <c r="C996" s="159" t="str">
        <f t="shared" si="7"/>
        <v xml:space="preserve">   </v>
      </c>
      <c r="D996" s="148" t="s">
        <v>714</v>
      </c>
      <c r="E996" s="159" t="str">
        <f t="shared" si="8"/>
        <v xml:space="preserve">    </v>
      </c>
      <c r="F996" s="161"/>
      <c r="G996" s="149"/>
      <c r="H996" s="160">
        <v>0</v>
      </c>
      <c r="I996" s="149"/>
      <c r="J996" s="149"/>
    </row>
    <row r="997" spans="1:10" x14ac:dyDescent="0.15">
      <c r="A997" s="149"/>
      <c r="B997" s="149"/>
      <c r="C997" s="159" t="str">
        <f t="shared" si="7"/>
        <v xml:space="preserve">   </v>
      </c>
      <c r="D997" s="148" t="s">
        <v>715</v>
      </c>
      <c r="E997" s="159" t="str">
        <f t="shared" si="8"/>
        <v xml:space="preserve">    </v>
      </c>
      <c r="F997" s="161"/>
      <c r="G997" s="149"/>
      <c r="H997" s="160">
        <v>0</v>
      </c>
      <c r="I997" s="149"/>
      <c r="J997" s="149"/>
    </row>
    <row r="998" spans="1:10" x14ac:dyDescent="0.15">
      <c r="A998" s="149"/>
      <c r="B998" s="149"/>
      <c r="C998" s="159" t="str">
        <f t="shared" si="7"/>
        <v xml:space="preserve">   </v>
      </c>
      <c r="D998" s="148" t="s">
        <v>716</v>
      </c>
      <c r="E998" s="159" t="str">
        <f t="shared" si="8"/>
        <v xml:space="preserve">    </v>
      </c>
      <c r="F998" s="161"/>
      <c r="G998" s="149"/>
      <c r="H998" s="160">
        <v>0</v>
      </c>
      <c r="I998" s="149"/>
      <c r="J998" s="149"/>
    </row>
    <row r="999" spans="1:10" x14ac:dyDescent="0.15">
      <c r="A999" s="149"/>
      <c r="B999" s="149"/>
      <c r="C999" s="159" t="str">
        <f t="shared" si="7"/>
        <v xml:space="preserve">   </v>
      </c>
      <c r="D999" s="148" t="s">
        <v>717</v>
      </c>
      <c r="E999" s="159" t="str">
        <f t="shared" si="8"/>
        <v xml:space="preserve">    </v>
      </c>
      <c r="F999" s="161"/>
      <c r="G999" s="149"/>
      <c r="H999" s="160">
        <v>0</v>
      </c>
      <c r="I999" s="149"/>
      <c r="J999" s="149"/>
    </row>
    <row r="1000" spans="1:10" x14ac:dyDescent="0.15">
      <c r="A1000" s="149"/>
      <c r="B1000" s="149"/>
      <c r="C1000" s="159" t="str">
        <f t="shared" si="7"/>
        <v xml:space="preserve">   </v>
      </c>
      <c r="D1000" s="148" t="s">
        <v>718</v>
      </c>
      <c r="E1000" s="159" t="str">
        <f t="shared" si="8"/>
        <v xml:space="preserve">    </v>
      </c>
      <c r="F1000" s="161"/>
      <c r="G1000" s="149"/>
      <c r="H1000" s="160">
        <v>0</v>
      </c>
      <c r="I1000" s="149"/>
      <c r="J1000" s="149"/>
    </row>
    <row r="1001" spans="1:10" x14ac:dyDescent="0.15">
      <c r="A1001" s="149"/>
      <c r="B1001" s="149"/>
      <c r="C1001" s="159" t="str">
        <f t="shared" si="7"/>
        <v xml:space="preserve">   </v>
      </c>
      <c r="D1001" s="148" t="s">
        <v>719</v>
      </c>
      <c r="E1001" s="159" t="str">
        <f t="shared" si="8"/>
        <v xml:space="preserve">    </v>
      </c>
      <c r="F1001" s="161"/>
      <c r="G1001" s="149"/>
      <c r="H1001" s="160">
        <v>0</v>
      </c>
      <c r="I1001" s="149"/>
      <c r="J1001" s="149"/>
    </row>
    <row r="1002" spans="1:10" x14ac:dyDescent="0.15">
      <c r="A1002" s="149"/>
      <c r="B1002" s="149"/>
      <c r="C1002" s="159" t="str">
        <f t="shared" si="7"/>
        <v xml:space="preserve">   </v>
      </c>
      <c r="D1002" s="148" t="s">
        <v>720</v>
      </c>
      <c r="E1002" s="159" t="str">
        <f t="shared" si="8"/>
        <v xml:space="preserve">    </v>
      </c>
      <c r="F1002" s="161"/>
      <c r="G1002" s="149"/>
      <c r="H1002" s="160">
        <v>0</v>
      </c>
      <c r="I1002" s="149"/>
      <c r="J1002" s="149"/>
    </row>
    <row r="1003" spans="1:10" x14ac:dyDescent="0.15">
      <c r="A1003" s="149"/>
      <c r="B1003" s="149"/>
      <c r="C1003" s="159" t="str">
        <f t="shared" si="7"/>
        <v xml:space="preserve">   </v>
      </c>
      <c r="D1003" s="148" t="s">
        <v>721</v>
      </c>
      <c r="E1003" s="159" t="str">
        <f t="shared" si="8"/>
        <v xml:space="preserve">    </v>
      </c>
      <c r="F1003" s="161"/>
      <c r="G1003" s="149"/>
      <c r="H1003" s="160">
        <v>0</v>
      </c>
      <c r="I1003" s="149"/>
      <c r="J1003" s="149"/>
    </row>
    <row r="1004" spans="1:10" x14ac:dyDescent="0.15">
      <c r="A1004" s="149"/>
      <c r="B1004" s="149"/>
      <c r="C1004" s="159" t="str">
        <f t="shared" si="7"/>
        <v xml:space="preserve">   </v>
      </c>
      <c r="D1004" s="148" t="s">
        <v>722</v>
      </c>
      <c r="E1004" s="159" t="str">
        <f t="shared" si="8"/>
        <v xml:space="preserve">    </v>
      </c>
      <c r="F1004" s="161"/>
      <c r="G1004" s="149"/>
      <c r="H1004" s="160">
        <v>0</v>
      </c>
      <c r="I1004" s="149"/>
      <c r="J1004" s="149"/>
    </row>
    <row r="1005" spans="1:10" x14ac:dyDescent="0.15">
      <c r="A1005" s="149"/>
      <c r="B1005" s="149"/>
      <c r="C1005" s="159" t="str">
        <f t="shared" si="7"/>
        <v xml:space="preserve">   </v>
      </c>
      <c r="D1005" s="148" t="s">
        <v>723</v>
      </c>
      <c r="E1005" s="159" t="str">
        <f t="shared" si="8"/>
        <v xml:space="preserve">    </v>
      </c>
      <c r="F1005" s="161"/>
      <c r="G1005" s="149"/>
      <c r="H1005" s="160">
        <v>0</v>
      </c>
      <c r="I1005" s="149"/>
      <c r="J1005" s="149"/>
    </row>
    <row r="1006" spans="1:10" x14ac:dyDescent="0.15">
      <c r="A1006" s="149"/>
      <c r="B1006" s="149"/>
      <c r="C1006" s="159" t="str">
        <f t="shared" si="7"/>
        <v xml:space="preserve">   </v>
      </c>
      <c r="D1006" s="148" t="s">
        <v>724</v>
      </c>
      <c r="E1006" s="159" t="str">
        <f t="shared" si="8"/>
        <v xml:space="preserve">    </v>
      </c>
      <c r="F1006" s="149"/>
      <c r="G1006" s="149"/>
      <c r="H1006" s="160">
        <v>0</v>
      </c>
      <c r="I1006" s="149"/>
      <c r="J1006" s="149"/>
    </row>
    <row r="1007" spans="1:10" x14ac:dyDescent="0.15">
      <c r="A1007" s="149"/>
      <c r="B1007" s="148" t="s">
        <v>401</v>
      </c>
      <c r="C1007" s="159" t="str">
        <f t="shared" si="7"/>
        <v xml:space="preserve">   </v>
      </c>
      <c r="D1007" s="148" t="s">
        <v>725</v>
      </c>
      <c r="E1007" s="159" t="str">
        <f t="shared" si="8"/>
        <v xml:space="preserve">    </v>
      </c>
      <c r="F1007" s="149"/>
      <c r="G1007" s="149"/>
      <c r="H1007" s="160">
        <v>0</v>
      </c>
      <c r="I1007" s="149"/>
      <c r="J1007" s="149"/>
    </row>
    <row r="1008" spans="1:10" x14ac:dyDescent="0.15">
      <c r="A1008" s="149"/>
      <c r="B1008" s="149"/>
      <c r="C1008" s="149"/>
      <c r="D1008" s="149"/>
      <c r="E1008" s="149"/>
      <c r="F1008" s="149"/>
      <c r="G1008" s="149"/>
      <c r="H1008" s="149"/>
      <c r="I1008" s="149"/>
      <c r="J1008" s="149"/>
    </row>
    <row r="1009" spans="1:17" x14ac:dyDescent="0.15">
      <c r="A1009" s="149"/>
      <c r="B1009" s="149"/>
      <c r="C1009" s="193" t="s">
        <v>31</v>
      </c>
      <c r="D1009" s="148" t="s">
        <v>148</v>
      </c>
      <c r="E1009" s="149"/>
      <c r="F1009" s="149"/>
      <c r="G1009" s="158" t="s">
        <v>428</v>
      </c>
      <c r="H1009" s="159">
        <f>SUM(H977:H1007)</f>
        <v>0</v>
      </c>
      <c r="I1009" s="149"/>
      <c r="J1009" s="149"/>
    </row>
    <row r="1010" spans="1:17" x14ac:dyDescent="0.15">
      <c r="A1010" s="149"/>
      <c r="B1010" s="149"/>
      <c r="C1010" s="149"/>
      <c r="D1010" s="149"/>
      <c r="E1010" s="149"/>
      <c r="F1010" s="149"/>
      <c r="G1010" s="149"/>
      <c r="H1010" s="148" t="s">
        <v>401</v>
      </c>
      <c r="I1010" s="149"/>
      <c r="J1010" s="149"/>
    </row>
    <row r="1011" spans="1:17" x14ac:dyDescent="0.15">
      <c r="A1011" s="149"/>
      <c r="B1011" s="149"/>
      <c r="C1011" s="149" t="str">
        <f>(C53)</f>
        <v>WYO ACCOUNTING PROCEDURES (MANUAL)</v>
      </c>
      <c r="D1011" s="149"/>
      <c r="E1011" s="149"/>
      <c r="F1011" s="149"/>
      <c r="G1011" s="149"/>
      <c r="H1011" s="149"/>
      <c r="I1011" s="149"/>
      <c r="J1011" s="149"/>
    </row>
    <row r="1012" spans="1:17" x14ac:dyDescent="0.15">
      <c r="A1012" s="149"/>
      <c r="B1012" s="149"/>
      <c r="C1012" s="159" t="str">
        <f>(C54)</f>
        <v>PART B</v>
      </c>
      <c r="D1012" s="149"/>
      <c r="E1012" s="149"/>
      <c r="F1012" s="149"/>
      <c r="G1012" s="149"/>
      <c r="H1012" s="159"/>
      <c r="I1012" s="149"/>
      <c r="J1012" s="149"/>
    </row>
    <row r="1013" spans="1:17" x14ac:dyDescent="0.15">
      <c r="A1013" s="149"/>
      <c r="B1013" s="149"/>
      <c r="C1013" s="159"/>
      <c r="D1013" s="149"/>
      <c r="E1013" s="149"/>
      <c r="F1013" s="149"/>
      <c r="G1013" s="149"/>
      <c r="H1013" s="159"/>
      <c r="I1013" s="149"/>
      <c r="J1013" s="149"/>
      <c r="Q1013" s="161"/>
    </row>
    <row r="1014" spans="1:17" x14ac:dyDescent="0.15">
      <c r="A1014" s="149"/>
      <c r="B1014" s="149"/>
      <c r="C1014" s="149"/>
      <c r="D1014" s="149"/>
      <c r="E1014" s="149"/>
      <c r="F1014" s="149"/>
      <c r="G1014" s="149"/>
      <c r="H1014" s="149"/>
      <c r="I1014" s="149"/>
      <c r="J1014" s="149"/>
      <c r="Q1014" s="161"/>
    </row>
    <row r="1015" spans="1:17" x14ac:dyDescent="0.15">
      <c r="A1015" s="149"/>
      <c r="B1015" s="149"/>
      <c r="C1015" s="149"/>
      <c r="D1015" s="149"/>
      <c r="E1015" s="148" t="s">
        <v>144</v>
      </c>
      <c r="F1015" s="149"/>
      <c r="G1015" s="149"/>
      <c r="H1015" s="149"/>
      <c r="I1015" s="149"/>
      <c r="J1015" s="149"/>
    </row>
    <row r="1016" spans="1:17" x14ac:dyDescent="0.15">
      <c r="A1016" s="149"/>
      <c r="B1016" s="149"/>
      <c r="C1016" s="149"/>
      <c r="D1016" s="149"/>
      <c r="E1016" s="156" t="s">
        <v>149</v>
      </c>
      <c r="F1016" s="149"/>
      <c r="G1016" s="149"/>
      <c r="H1016" s="149"/>
      <c r="I1016" s="149"/>
      <c r="J1016" s="149"/>
    </row>
    <row r="1017" spans="1:17" x14ac:dyDescent="0.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</row>
    <row r="1018" spans="1:17" x14ac:dyDescent="0.15">
      <c r="A1018" s="149"/>
      <c r="B1018" s="149"/>
      <c r="C1018" s="148" t="s">
        <v>406</v>
      </c>
      <c r="D1018" s="149"/>
      <c r="E1018" s="159">
        <f>(E7)</f>
        <v>0</v>
      </c>
      <c r="F1018" s="149"/>
      <c r="G1018" s="149"/>
      <c r="H1018" s="149"/>
      <c r="I1018" s="149"/>
      <c r="J1018" s="149"/>
    </row>
    <row r="1019" spans="1:17" x14ac:dyDescent="0.15">
      <c r="A1019" s="149"/>
      <c r="B1019" s="149"/>
      <c r="C1019" s="148" t="s">
        <v>409</v>
      </c>
      <c r="D1019" s="149"/>
      <c r="E1019" s="159">
        <f>(E8)</f>
        <v>0</v>
      </c>
      <c r="F1019" s="149"/>
      <c r="G1019" s="149"/>
      <c r="H1019" s="149"/>
      <c r="I1019" s="149"/>
      <c r="J1019" s="149"/>
    </row>
    <row r="1020" spans="1:17" x14ac:dyDescent="0.15">
      <c r="A1020" s="149"/>
      <c r="B1020" s="149"/>
      <c r="C1020" s="148" t="s">
        <v>412</v>
      </c>
      <c r="D1020" s="149"/>
      <c r="E1020" s="159">
        <f>(E9)</f>
        <v>0</v>
      </c>
      <c r="F1020" s="149"/>
      <c r="G1020" s="149"/>
      <c r="H1020" s="149"/>
      <c r="I1020" s="149"/>
      <c r="J1020" s="149"/>
    </row>
    <row r="1021" spans="1:17" x14ac:dyDescent="0.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</row>
    <row r="1022" spans="1:17" x14ac:dyDescent="0.15">
      <c r="A1022" s="149"/>
      <c r="B1022" s="149"/>
      <c r="C1022" s="149"/>
      <c r="D1022" s="149"/>
      <c r="E1022" s="149"/>
      <c r="F1022" s="149"/>
      <c r="G1022" s="149"/>
      <c r="H1022" s="149"/>
      <c r="I1022" s="149"/>
      <c r="J1022" s="149"/>
    </row>
    <row r="1023" spans="1:17" x14ac:dyDescent="0.15">
      <c r="A1023" s="149"/>
      <c r="B1023" s="149"/>
      <c r="C1023" s="149"/>
      <c r="D1023" s="149"/>
      <c r="E1023" s="148" t="s">
        <v>401</v>
      </c>
      <c r="F1023" s="149"/>
      <c r="G1023" s="149"/>
      <c r="H1023" s="149"/>
      <c r="I1023" s="149"/>
      <c r="J1023" s="149"/>
    </row>
    <row r="1024" spans="1:17" x14ac:dyDescent="0.15">
      <c r="A1024" s="149"/>
      <c r="B1024" s="149"/>
      <c r="C1024" s="149"/>
      <c r="D1024" s="149"/>
      <c r="E1024" s="148" t="s">
        <v>401</v>
      </c>
      <c r="F1024" s="148" t="s">
        <v>401</v>
      </c>
      <c r="G1024" s="148" t="s">
        <v>401</v>
      </c>
      <c r="H1024" s="148" t="s">
        <v>401</v>
      </c>
      <c r="I1024" s="149"/>
      <c r="J1024" s="149"/>
    </row>
    <row r="1025" spans="1:10" x14ac:dyDescent="0.15">
      <c r="A1025" s="149"/>
      <c r="B1025" s="149"/>
      <c r="C1025" s="149"/>
      <c r="D1025" s="156" t="s">
        <v>693</v>
      </c>
      <c r="E1025" s="149"/>
      <c r="F1025" s="149"/>
      <c r="G1025" s="149"/>
      <c r="H1025" s="156" t="s">
        <v>694</v>
      </c>
      <c r="I1025" s="149"/>
      <c r="J1025" s="149"/>
    </row>
    <row r="1026" spans="1:10" x14ac:dyDescent="0.15">
      <c r="A1026" s="149"/>
      <c r="B1026" s="149"/>
      <c r="C1026" s="159" t="str">
        <f t="shared" ref="C1026:C1056" si="9">IF(ISERR(VLOOKUP(LEFT(E$9,3),X$6:Z$17,3)),"   ",VLOOKUP(LEFT(E$9,3),X$6:Z$17,3))</f>
        <v xml:space="preserve">   </v>
      </c>
      <c r="D1026" s="148" t="s">
        <v>695</v>
      </c>
      <c r="E1026" s="159" t="str">
        <f t="shared" ref="E1026:E1056" si="10">IF(ISERR(RIGHT(E$9,4)),"    ",RIGHT(E$9,4))</f>
        <v xml:space="preserve">    </v>
      </c>
      <c r="F1026" s="161"/>
      <c r="G1026" s="148" t="s">
        <v>428</v>
      </c>
      <c r="H1026" s="160">
        <v>0</v>
      </c>
      <c r="I1026" s="149"/>
      <c r="J1026" s="149"/>
    </row>
    <row r="1027" spans="1:10" x14ac:dyDescent="0.15">
      <c r="A1027" s="149"/>
      <c r="B1027" s="149"/>
      <c r="C1027" s="159" t="str">
        <f t="shared" si="9"/>
        <v xml:space="preserve">   </v>
      </c>
      <c r="D1027" s="148" t="s">
        <v>696</v>
      </c>
      <c r="E1027" s="159" t="str">
        <f t="shared" si="10"/>
        <v xml:space="preserve">    </v>
      </c>
      <c r="F1027" s="194" t="s">
        <v>401</v>
      </c>
      <c r="G1027" s="149"/>
      <c r="H1027" s="160">
        <v>0</v>
      </c>
      <c r="I1027" s="149"/>
      <c r="J1027" s="149"/>
    </row>
    <row r="1028" spans="1:10" x14ac:dyDescent="0.15">
      <c r="A1028" s="149"/>
      <c r="B1028" s="149"/>
      <c r="C1028" s="159" t="str">
        <f t="shared" si="9"/>
        <v xml:space="preserve">   </v>
      </c>
      <c r="D1028" s="148" t="s">
        <v>697</v>
      </c>
      <c r="E1028" s="159" t="str">
        <f t="shared" si="10"/>
        <v xml:space="preserve">    </v>
      </c>
      <c r="F1028" s="194" t="s">
        <v>401</v>
      </c>
      <c r="G1028" s="149"/>
      <c r="H1028" s="160">
        <v>0</v>
      </c>
      <c r="I1028" s="149"/>
      <c r="J1028" s="149"/>
    </row>
    <row r="1029" spans="1:10" x14ac:dyDescent="0.15">
      <c r="A1029" s="149"/>
      <c r="B1029" s="149"/>
      <c r="C1029" s="159" t="str">
        <f t="shared" si="9"/>
        <v xml:space="preserve">   </v>
      </c>
      <c r="D1029" s="148" t="s">
        <v>698</v>
      </c>
      <c r="E1029" s="159" t="str">
        <f t="shared" si="10"/>
        <v xml:space="preserve">    </v>
      </c>
      <c r="F1029" s="194" t="s">
        <v>401</v>
      </c>
      <c r="G1029" s="149"/>
      <c r="H1029" s="160">
        <v>0</v>
      </c>
      <c r="I1029" s="149"/>
      <c r="J1029" s="149"/>
    </row>
    <row r="1030" spans="1:10" x14ac:dyDescent="0.15">
      <c r="A1030" s="149"/>
      <c r="B1030" s="149"/>
      <c r="C1030" s="159" t="str">
        <f t="shared" si="9"/>
        <v xml:space="preserve">   </v>
      </c>
      <c r="D1030" s="148" t="s">
        <v>699</v>
      </c>
      <c r="E1030" s="159" t="str">
        <f t="shared" si="10"/>
        <v xml:space="preserve">    </v>
      </c>
      <c r="F1030" s="194" t="s">
        <v>401</v>
      </c>
      <c r="G1030" s="149"/>
      <c r="H1030" s="160">
        <v>0</v>
      </c>
      <c r="I1030" s="149"/>
      <c r="J1030" s="149"/>
    </row>
    <row r="1031" spans="1:10" x14ac:dyDescent="0.15">
      <c r="A1031" s="149"/>
      <c r="B1031" s="149"/>
      <c r="C1031" s="159" t="str">
        <f t="shared" si="9"/>
        <v xml:space="preserve">   </v>
      </c>
      <c r="D1031" s="148" t="s">
        <v>700</v>
      </c>
      <c r="E1031" s="159" t="str">
        <f t="shared" si="10"/>
        <v xml:space="preserve">    </v>
      </c>
      <c r="F1031" s="161"/>
      <c r="G1031" s="149"/>
      <c r="H1031" s="160">
        <v>0</v>
      </c>
      <c r="I1031" s="149"/>
      <c r="J1031" s="149"/>
    </row>
    <row r="1032" spans="1:10" x14ac:dyDescent="0.15">
      <c r="A1032" s="149"/>
      <c r="B1032" s="149"/>
      <c r="C1032" s="159" t="str">
        <f t="shared" si="9"/>
        <v xml:space="preserve">   </v>
      </c>
      <c r="D1032" s="148" t="s">
        <v>701</v>
      </c>
      <c r="E1032" s="159" t="str">
        <f t="shared" si="10"/>
        <v xml:space="preserve">    </v>
      </c>
      <c r="F1032" s="161"/>
      <c r="G1032" s="149"/>
      <c r="H1032" s="160">
        <v>0</v>
      </c>
      <c r="I1032" s="149"/>
      <c r="J1032" s="149"/>
    </row>
    <row r="1033" spans="1:10" x14ac:dyDescent="0.15">
      <c r="A1033" s="149"/>
      <c r="B1033" s="149"/>
      <c r="C1033" s="159" t="str">
        <f t="shared" si="9"/>
        <v xml:space="preserve">   </v>
      </c>
      <c r="D1033" s="148" t="s">
        <v>702</v>
      </c>
      <c r="E1033" s="159" t="str">
        <f t="shared" si="10"/>
        <v xml:space="preserve">    </v>
      </c>
      <c r="F1033" s="161"/>
      <c r="G1033" s="149"/>
      <c r="H1033" s="160">
        <v>0</v>
      </c>
      <c r="I1033" s="149"/>
      <c r="J1033" s="149"/>
    </row>
    <row r="1034" spans="1:10" x14ac:dyDescent="0.15">
      <c r="A1034" s="149"/>
      <c r="B1034" s="149"/>
      <c r="C1034" s="159" t="str">
        <f t="shared" si="9"/>
        <v xml:space="preserve">   </v>
      </c>
      <c r="D1034" s="148" t="s">
        <v>703</v>
      </c>
      <c r="E1034" s="159" t="str">
        <f t="shared" si="10"/>
        <v xml:space="preserve">    </v>
      </c>
      <c r="F1034" s="161"/>
      <c r="G1034" s="149"/>
      <c r="H1034" s="160">
        <v>0</v>
      </c>
      <c r="I1034" s="149"/>
      <c r="J1034" s="149"/>
    </row>
    <row r="1035" spans="1:10" x14ac:dyDescent="0.15">
      <c r="A1035" s="149"/>
      <c r="B1035" s="149"/>
      <c r="C1035" s="159" t="str">
        <f t="shared" si="9"/>
        <v xml:space="preserve">   </v>
      </c>
      <c r="D1035" s="148" t="s">
        <v>704</v>
      </c>
      <c r="E1035" s="159" t="str">
        <f t="shared" si="10"/>
        <v xml:space="preserve">    </v>
      </c>
      <c r="F1035" s="161"/>
      <c r="G1035" s="149"/>
      <c r="H1035" s="160">
        <v>0</v>
      </c>
      <c r="I1035" s="149"/>
      <c r="J1035" s="149"/>
    </row>
    <row r="1036" spans="1:10" x14ac:dyDescent="0.15">
      <c r="A1036" s="149"/>
      <c r="B1036" s="149"/>
      <c r="C1036" s="159" t="str">
        <f t="shared" si="9"/>
        <v xml:space="preserve">   </v>
      </c>
      <c r="D1036" s="148" t="s">
        <v>705</v>
      </c>
      <c r="E1036" s="159" t="str">
        <f t="shared" si="10"/>
        <v xml:space="preserve">    </v>
      </c>
      <c r="F1036" s="161"/>
      <c r="G1036" s="149"/>
      <c r="H1036" s="160">
        <v>0</v>
      </c>
      <c r="I1036" s="149"/>
      <c r="J1036" s="149"/>
    </row>
    <row r="1037" spans="1:10" x14ac:dyDescent="0.15">
      <c r="A1037" s="149"/>
      <c r="B1037" s="149"/>
      <c r="C1037" s="159" t="str">
        <f t="shared" si="9"/>
        <v xml:space="preserve">   </v>
      </c>
      <c r="D1037" s="148" t="s">
        <v>706</v>
      </c>
      <c r="E1037" s="159" t="str">
        <f t="shared" si="10"/>
        <v xml:space="preserve">    </v>
      </c>
      <c r="F1037" s="161"/>
      <c r="G1037" s="149"/>
      <c r="H1037" s="160">
        <v>0</v>
      </c>
      <c r="I1037" s="149"/>
      <c r="J1037" s="149"/>
    </row>
    <row r="1038" spans="1:10" x14ac:dyDescent="0.15">
      <c r="A1038" s="149"/>
      <c r="B1038" s="149"/>
      <c r="C1038" s="159" t="str">
        <f t="shared" si="9"/>
        <v xml:space="preserve">   </v>
      </c>
      <c r="D1038" s="148" t="s">
        <v>707</v>
      </c>
      <c r="E1038" s="159" t="str">
        <f t="shared" si="10"/>
        <v xml:space="preserve">    </v>
      </c>
      <c r="F1038" s="161"/>
      <c r="G1038" s="149"/>
      <c r="H1038" s="160">
        <v>0</v>
      </c>
      <c r="I1038" s="149"/>
      <c r="J1038" s="149"/>
    </row>
    <row r="1039" spans="1:10" x14ac:dyDescent="0.15">
      <c r="A1039" s="149"/>
      <c r="B1039" s="149"/>
      <c r="C1039" s="159" t="str">
        <f t="shared" si="9"/>
        <v xml:space="preserve">   </v>
      </c>
      <c r="D1039" s="148" t="s">
        <v>708</v>
      </c>
      <c r="E1039" s="159" t="str">
        <f t="shared" si="10"/>
        <v xml:space="preserve">    </v>
      </c>
      <c r="F1039" s="161"/>
      <c r="G1039" s="149"/>
      <c r="H1039" s="160">
        <v>0</v>
      </c>
      <c r="I1039" s="149"/>
      <c r="J1039" s="149"/>
    </row>
    <row r="1040" spans="1:10" x14ac:dyDescent="0.15">
      <c r="A1040" s="149"/>
      <c r="B1040" s="149"/>
      <c r="C1040" s="159" t="str">
        <f t="shared" si="9"/>
        <v xml:space="preserve">   </v>
      </c>
      <c r="D1040" s="148" t="s">
        <v>709</v>
      </c>
      <c r="E1040" s="159" t="str">
        <f t="shared" si="10"/>
        <v xml:space="preserve">    </v>
      </c>
      <c r="F1040" s="161"/>
      <c r="G1040" s="149"/>
      <c r="H1040" s="160">
        <v>0</v>
      </c>
      <c r="I1040" s="149"/>
      <c r="J1040" s="149"/>
    </row>
    <row r="1041" spans="1:17" x14ac:dyDescent="0.15">
      <c r="A1041" s="149"/>
      <c r="B1041" s="149"/>
      <c r="C1041" s="159" t="str">
        <f t="shared" si="9"/>
        <v xml:space="preserve">   </v>
      </c>
      <c r="D1041" s="148" t="s">
        <v>710</v>
      </c>
      <c r="E1041" s="159" t="str">
        <f t="shared" si="10"/>
        <v xml:space="preserve">    </v>
      </c>
      <c r="F1041" s="161"/>
      <c r="G1041" s="149"/>
      <c r="H1041" s="160">
        <v>0</v>
      </c>
      <c r="I1041" s="149"/>
      <c r="J1041" s="149"/>
    </row>
    <row r="1042" spans="1:17" x14ac:dyDescent="0.15">
      <c r="A1042" s="149"/>
      <c r="B1042" s="149"/>
      <c r="C1042" s="159" t="str">
        <f t="shared" si="9"/>
        <v xml:space="preserve">   </v>
      </c>
      <c r="D1042" s="148" t="s">
        <v>711</v>
      </c>
      <c r="E1042" s="159" t="str">
        <f t="shared" si="10"/>
        <v xml:space="preserve">    </v>
      </c>
      <c r="F1042" s="161"/>
      <c r="G1042" s="149"/>
      <c r="H1042" s="160">
        <v>0</v>
      </c>
      <c r="I1042" s="149"/>
      <c r="J1042" s="149"/>
    </row>
    <row r="1043" spans="1:17" x14ac:dyDescent="0.15">
      <c r="A1043" s="149"/>
      <c r="B1043" s="149"/>
      <c r="C1043" s="159" t="str">
        <f t="shared" si="9"/>
        <v xml:space="preserve">   </v>
      </c>
      <c r="D1043" s="148" t="s">
        <v>712</v>
      </c>
      <c r="E1043" s="159" t="str">
        <f t="shared" si="10"/>
        <v xml:space="preserve">    </v>
      </c>
      <c r="F1043" s="161"/>
      <c r="G1043" s="149"/>
      <c r="H1043" s="160">
        <v>0</v>
      </c>
      <c r="I1043" s="149"/>
      <c r="J1043" s="149"/>
    </row>
    <row r="1044" spans="1:17" x14ac:dyDescent="0.15">
      <c r="A1044" s="149"/>
      <c r="B1044" s="149"/>
      <c r="C1044" s="159" t="str">
        <f t="shared" si="9"/>
        <v xml:space="preserve">   </v>
      </c>
      <c r="D1044" s="148" t="s">
        <v>713</v>
      </c>
      <c r="E1044" s="159" t="str">
        <f t="shared" si="10"/>
        <v xml:space="preserve">    </v>
      </c>
      <c r="F1044" s="161"/>
      <c r="G1044" s="149"/>
      <c r="H1044" s="160">
        <v>0</v>
      </c>
      <c r="I1044" s="149"/>
      <c r="J1044" s="149"/>
    </row>
    <row r="1045" spans="1:17" x14ac:dyDescent="0.15">
      <c r="A1045" s="149"/>
      <c r="B1045" s="149"/>
      <c r="C1045" s="159" t="str">
        <f t="shared" si="9"/>
        <v xml:space="preserve">   </v>
      </c>
      <c r="D1045" s="148" t="s">
        <v>714</v>
      </c>
      <c r="E1045" s="159" t="str">
        <f t="shared" si="10"/>
        <v xml:space="preserve">    </v>
      </c>
      <c r="F1045" s="161"/>
      <c r="G1045" s="149"/>
      <c r="H1045" s="160">
        <v>0</v>
      </c>
      <c r="I1045" s="149"/>
      <c r="J1045" s="149"/>
    </row>
    <row r="1046" spans="1:17" x14ac:dyDescent="0.15">
      <c r="A1046" s="149"/>
      <c r="B1046" s="149"/>
      <c r="C1046" s="159" t="str">
        <f t="shared" si="9"/>
        <v xml:space="preserve">   </v>
      </c>
      <c r="D1046" s="148" t="s">
        <v>715</v>
      </c>
      <c r="E1046" s="159" t="str">
        <f t="shared" si="10"/>
        <v xml:space="preserve">    </v>
      </c>
      <c r="F1046" s="161"/>
      <c r="G1046" s="149"/>
      <c r="H1046" s="160">
        <v>0</v>
      </c>
      <c r="I1046" s="149"/>
      <c r="J1046" s="149"/>
    </row>
    <row r="1047" spans="1:17" x14ac:dyDescent="0.15">
      <c r="A1047" s="149"/>
      <c r="B1047" s="149"/>
      <c r="C1047" s="159" t="str">
        <f t="shared" si="9"/>
        <v xml:space="preserve">   </v>
      </c>
      <c r="D1047" s="148" t="s">
        <v>716</v>
      </c>
      <c r="E1047" s="159" t="str">
        <f t="shared" si="10"/>
        <v xml:space="preserve">    </v>
      </c>
      <c r="F1047" s="161"/>
      <c r="G1047" s="149"/>
      <c r="H1047" s="160">
        <v>0</v>
      </c>
      <c r="I1047" s="149"/>
      <c r="J1047" s="149"/>
    </row>
    <row r="1048" spans="1:17" x14ac:dyDescent="0.15">
      <c r="A1048" s="149"/>
      <c r="B1048" s="149"/>
      <c r="C1048" s="159" t="str">
        <f t="shared" si="9"/>
        <v xml:space="preserve">   </v>
      </c>
      <c r="D1048" s="148" t="s">
        <v>717</v>
      </c>
      <c r="E1048" s="159" t="str">
        <f t="shared" si="10"/>
        <v xml:space="preserve">    </v>
      </c>
      <c r="F1048" s="161"/>
      <c r="G1048" s="149"/>
      <c r="H1048" s="160">
        <v>0</v>
      </c>
      <c r="I1048" s="149"/>
      <c r="J1048" s="149"/>
    </row>
    <row r="1049" spans="1:17" x14ac:dyDescent="0.15">
      <c r="A1049" s="149"/>
      <c r="B1049" s="149"/>
      <c r="C1049" s="159" t="str">
        <f t="shared" si="9"/>
        <v xml:space="preserve">   </v>
      </c>
      <c r="D1049" s="148" t="s">
        <v>718</v>
      </c>
      <c r="E1049" s="159" t="str">
        <f t="shared" si="10"/>
        <v xml:space="preserve">    </v>
      </c>
      <c r="F1049" s="161"/>
      <c r="G1049" s="149"/>
      <c r="H1049" s="160">
        <v>0</v>
      </c>
      <c r="I1049" s="149"/>
      <c r="J1049" s="149"/>
    </row>
    <row r="1050" spans="1:17" x14ac:dyDescent="0.15">
      <c r="A1050" s="149"/>
      <c r="B1050" s="149"/>
      <c r="C1050" s="159" t="str">
        <f t="shared" si="9"/>
        <v xml:space="preserve">   </v>
      </c>
      <c r="D1050" s="148" t="s">
        <v>719</v>
      </c>
      <c r="E1050" s="159" t="str">
        <f t="shared" si="10"/>
        <v xml:space="preserve">    </v>
      </c>
      <c r="F1050" s="161"/>
      <c r="G1050" s="149"/>
      <c r="H1050" s="160">
        <v>0</v>
      </c>
      <c r="I1050" s="149"/>
      <c r="J1050" s="149"/>
    </row>
    <row r="1051" spans="1:17" x14ac:dyDescent="0.15">
      <c r="A1051" s="149"/>
      <c r="B1051" s="149"/>
      <c r="C1051" s="159" t="str">
        <f t="shared" si="9"/>
        <v xml:space="preserve">   </v>
      </c>
      <c r="D1051" s="148" t="s">
        <v>720</v>
      </c>
      <c r="E1051" s="159" t="str">
        <f t="shared" si="10"/>
        <v xml:space="preserve">    </v>
      </c>
      <c r="F1051" s="161"/>
      <c r="G1051" s="149"/>
      <c r="H1051" s="160">
        <v>0</v>
      </c>
      <c r="I1051" s="149"/>
      <c r="J1051" s="149"/>
      <c r="L1051" s="161"/>
      <c r="M1051" s="161"/>
      <c r="N1051" s="161"/>
      <c r="O1051" s="161"/>
      <c r="P1051" s="161"/>
      <c r="Q1051" s="161"/>
    </row>
    <row r="1052" spans="1:17" x14ac:dyDescent="0.15">
      <c r="A1052" s="149"/>
      <c r="B1052" s="149"/>
      <c r="C1052" s="159" t="str">
        <f t="shared" si="9"/>
        <v xml:space="preserve">   </v>
      </c>
      <c r="D1052" s="148" t="s">
        <v>721</v>
      </c>
      <c r="E1052" s="159" t="str">
        <f t="shared" si="10"/>
        <v xml:space="preserve">    </v>
      </c>
      <c r="F1052" s="161"/>
      <c r="G1052" s="149"/>
      <c r="H1052" s="160">
        <v>0</v>
      </c>
      <c r="I1052" s="149"/>
      <c r="J1052" s="149"/>
      <c r="L1052" s="161"/>
      <c r="M1052" s="161"/>
      <c r="N1052" s="161"/>
      <c r="O1052" s="161"/>
      <c r="P1052" s="161"/>
      <c r="Q1052" s="161"/>
    </row>
    <row r="1053" spans="1:17" x14ac:dyDescent="0.15">
      <c r="A1053" s="149"/>
      <c r="B1053" s="149"/>
      <c r="C1053" s="159" t="str">
        <f t="shared" si="9"/>
        <v xml:space="preserve">   </v>
      </c>
      <c r="D1053" s="148" t="s">
        <v>722</v>
      </c>
      <c r="E1053" s="159" t="str">
        <f t="shared" si="10"/>
        <v xml:space="preserve">    </v>
      </c>
      <c r="F1053" s="161"/>
      <c r="G1053" s="149"/>
      <c r="H1053" s="160">
        <v>0</v>
      </c>
      <c r="I1053" s="149"/>
      <c r="J1053" s="149"/>
      <c r="L1053" s="161"/>
      <c r="M1053" s="161"/>
      <c r="N1053" s="161"/>
      <c r="O1053" s="161"/>
      <c r="P1053" s="161"/>
      <c r="Q1053" s="161"/>
    </row>
    <row r="1054" spans="1:17" x14ac:dyDescent="0.15">
      <c r="A1054" s="149"/>
      <c r="B1054" s="149"/>
      <c r="C1054" s="159" t="str">
        <f t="shared" si="9"/>
        <v xml:space="preserve">   </v>
      </c>
      <c r="D1054" s="148" t="s">
        <v>723</v>
      </c>
      <c r="E1054" s="159" t="str">
        <f t="shared" si="10"/>
        <v xml:space="preserve">    </v>
      </c>
      <c r="F1054" s="161"/>
      <c r="G1054" s="149"/>
      <c r="H1054" s="160">
        <v>0</v>
      </c>
      <c r="I1054" s="149"/>
      <c r="J1054" s="149"/>
      <c r="L1054" s="161"/>
      <c r="M1054" s="161"/>
      <c r="N1054" s="161"/>
      <c r="O1054" s="161"/>
      <c r="P1054" s="161"/>
      <c r="Q1054" s="161"/>
    </row>
    <row r="1055" spans="1:17" x14ac:dyDescent="0.15">
      <c r="A1055" s="149"/>
      <c r="B1055" s="149"/>
      <c r="C1055" s="159" t="str">
        <f t="shared" si="9"/>
        <v xml:space="preserve">   </v>
      </c>
      <c r="D1055" s="148" t="s">
        <v>724</v>
      </c>
      <c r="E1055" s="159" t="str">
        <f t="shared" si="10"/>
        <v xml:space="preserve">    </v>
      </c>
      <c r="F1055" s="205"/>
      <c r="G1055" s="149"/>
      <c r="H1055" s="160">
        <v>0</v>
      </c>
      <c r="I1055" s="149"/>
      <c r="J1055" s="149"/>
      <c r="L1055" s="161"/>
      <c r="M1055" s="161"/>
      <c r="N1055" s="161"/>
      <c r="O1055" s="161"/>
      <c r="P1055" s="161"/>
    </row>
    <row r="1056" spans="1:17" x14ac:dyDescent="0.15">
      <c r="A1056" s="149"/>
      <c r="B1056" s="148" t="s">
        <v>401</v>
      </c>
      <c r="C1056" s="159" t="str">
        <f t="shared" si="9"/>
        <v xml:space="preserve">   </v>
      </c>
      <c r="D1056" s="148" t="s">
        <v>725</v>
      </c>
      <c r="E1056" s="159" t="str">
        <f t="shared" si="10"/>
        <v xml:space="preserve">    </v>
      </c>
      <c r="F1056" s="205"/>
      <c r="G1056" s="149"/>
      <c r="H1056" s="160">
        <v>0</v>
      </c>
      <c r="I1056" s="149"/>
      <c r="J1056" s="149"/>
    </row>
    <row r="1057" spans="1:10" x14ac:dyDescent="0.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</row>
    <row r="1058" spans="1:10" x14ac:dyDescent="0.15">
      <c r="A1058" s="149"/>
      <c r="B1058" s="149"/>
      <c r="C1058" s="193" t="s">
        <v>32</v>
      </c>
      <c r="D1058" s="148" t="s">
        <v>146</v>
      </c>
      <c r="E1058" s="149"/>
      <c r="F1058" s="149"/>
      <c r="G1058" s="158" t="s">
        <v>428</v>
      </c>
      <c r="H1058" s="159">
        <f>SUM(H1026:H1056)</f>
        <v>0</v>
      </c>
      <c r="I1058" s="149"/>
      <c r="J1058" s="149"/>
    </row>
    <row r="1059" spans="1:10" x14ac:dyDescent="0.15">
      <c r="A1059" s="149"/>
      <c r="B1059" s="149"/>
      <c r="C1059" s="149"/>
      <c r="D1059" s="149"/>
      <c r="E1059" s="149"/>
      <c r="F1059" s="149"/>
      <c r="G1059" s="149"/>
      <c r="H1059" s="148" t="s">
        <v>401</v>
      </c>
      <c r="I1059" s="149"/>
      <c r="J1059" s="149"/>
    </row>
    <row r="1060" spans="1:10" x14ac:dyDescent="0.15">
      <c r="A1060" s="149"/>
      <c r="B1060" s="149"/>
      <c r="C1060" s="149"/>
      <c r="D1060" s="149"/>
      <c r="E1060" s="149"/>
      <c r="F1060" s="149"/>
      <c r="G1060" s="149"/>
      <c r="H1060" s="149"/>
      <c r="I1060" s="149"/>
      <c r="J1060" s="149"/>
    </row>
    <row r="1061" spans="1:10" x14ac:dyDescent="0.15">
      <c r="A1061" s="149"/>
      <c r="B1061" s="149"/>
      <c r="C1061" s="159" t="str">
        <f>(C53)</f>
        <v>WYO ACCOUNTING PROCEDURES (MANUAL)</v>
      </c>
      <c r="D1061" s="149"/>
      <c r="E1061" s="149"/>
      <c r="F1061" s="149"/>
      <c r="G1061" s="149"/>
      <c r="H1061" s="159"/>
      <c r="I1061" s="149"/>
      <c r="J1061" s="149"/>
    </row>
    <row r="1062" spans="1:10" x14ac:dyDescent="0.15">
      <c r="A1062" s="149"/>
      <c r="B1062" s="149"/>
      <c r="C1062" s="159" t="str">
        <f>(C54)</f>
        <v>PART B</v>
      </c>
      <c r="D1062" s="149"/>
      <c r="E1062" s="149"/>
      <c r="F1062" s="149"/>
      <c r="G1062" s="149"/>
      <c r="H1062" s="159"/>
      <c r="I1062" s="149"/>
      <c r="J1062" s="149"/>
    </row>
    <row r="1063" spans="1:10" x14ac:dyDescent="0.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</row>
    <row r="1064" spans="1:10" x14ac:dyDescent="0.15">
      <c r="A1064" s="149"/>
      <c r="B1064" s="149"/>
      <c r="C1064" s="149"/>
      <c r="D1064" s="149"/>
      <c r="E1064" s="149"/>
      <c r="F1064" s="149"/>
      <c r="G1064" s="149"/>
      <c r="H1064" s="149"/>
      <c r="I1064" s="149"/>
      <c r="J1064" s="149"/>
    </row>
    <row r="1065" spans="1:10" x14ac:dyDescent="0.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</row>
    <row r="1066" spans="1:10" x14ac:dyDescent="0.15">
      <c r="A1066" s="149"/>
      <c r="B1066" s="149"/>
      <c r="C1066" s="149"/>
      <c r="D1066" s="149"/>
      <c r="E1066" s="149"/>
      <c r="F1066" s="149"/>
      <c r="G1066" s="149"/>
      <c r="H1066" s="149"/>
      <c r="I1066" s="149"/>
      <c r="J1066" s="149"/>
    </row>
    <row r="1067" spans="1:10" x14ac:dyDescent="0.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</row>
    <row r="1068" spans="1:10" x14ac:dyDescent="0.15">
      <c r="A1068" s="149"/>
      <c r="B1068" s="149"/>
      <c r="C1068" s="149"/>
      <c r="D1068" s="149"/>
      <c r="E1068" s="148" t="s">
        <v>739</v>
      </c>
      <c r="F1068" s="149"/>
      <c r="G1068" s="149"/>
      <c r="H1068" s="149"/>
      <c r="I1068" s="149"/>
      <c r="J1068" s="149"/>
    </row>
    <row r="1069" spans="1:10" x14ac:dyDescent="0.15">
      <c r="A1069" s="149"/>
      <c r="B1069" s="149"/>
      <c r="C1069" s="149"/>
      <c r="D1069" s="148" t="s">
        <v>740</v>
      </c>
      <c r="E1069" s="149"/>
      <c r="F1069" s="149"/>
      <c r="G1069" s="149"/>
      <c r="H1069" s="149"/>
      <c r="I1069" s="149"/>
      <c r="J1069" s="149"/>
    </row>
    <row r="1070" spans="1:10" x14ac:dyDescent="0.15">
      <c r="A1070" s="149"/>
      <c r="B1070" s="149"/>
      <c r="C1070" s="149"/>
      <c r="D1070" s="149"/>
      <c r="E1070" s="149"/>
      <c r="F1070" s="149"/>
      <c r="G1070" s="149"/>
      <c r="H1070" s="149"/>
      <c r="I1070" s="149"/>
      <c r="J1070" s="149"/>
    </row>
    <row r="1071" spans="1:10" x14ac:dyDescent="0.15">
      <c r="A1071" s="149"/>
      <c r="B1071" s="149"/>
      <c r="C1071" s="148" t="s">
        <v>406</v>
      </c>
      <c r="D1071" s="149"/>
      <c r="E1071" s="159">
        <f>(E7)</f>
        <v>0</v>
      </c>
      <c r="F1071" s="149"/>
      <c r="G1071" s="149"/>
      <c r="H1071" s="148" t="s">
        <v>401</v>
      </c>
      <c r="I1071" s="149"/>
      <c r="J1071" s="149"/>
    </row>
    <row r="1072" spans="1:10" x14ac:dyDescent="0.15">
      <c r="A1072" s="149"/>
      <c r="B1072" s="149"/>
      <c r="C1072" s="148" t="s">
        <v>409</v>
      </c>
      <c r="D1072" s="149"/>
      <c r="E1072" s="159">
        <f>(E8)</f>
        <v>0</v>
      </c>
      <c r="F1072" s="149"/>
      <c r="G1072" s="149"/>
      <c r="H1072" s="149"/>
      <c r="I1072" s="149"/>
      <c r="J1072" s="149"/>
    </row>
    <row r="1073" spans="1:10" x14ac:dyDescent="0.15">
      <c r="A1073" s="149"/>
      <c r="B1073" s="149"/>
      <c r="C1073" s="148" t="s">
        <v>412</v>
      </c>
      <c r="D1073" s="149"/>
      <c r="E1073" s="159">
        <f>(E9)</f>
        <v>0</v>
      </c>
      <c r="F1073" s="149"/>
      <c r="G1073" s="149"/>
      <c r="H1073" s="149"/>
      <c r="I1073" s="149"/>
      <c r="J1073" s="149"/>
    </row>
    <row r="1074" spans="1:10" x14ac:dyDescent="0.15">
      <c r="A1074" s="149"/>
      <c r="B1074" s="149"/>
      <c r="C1074" s="149"/>
      <c r="D1074" s="149"/>
      <c r="E1074" s="149"/>
      <c r="F1074" s="149"/>
      <c r="G1074" s="149"/>
      <c r="H1074" s="149"/>
      <c r="I1074" s="149"/>
      <c r="J1074" s="149"/>
    </row>
    <row r="1075" spans="1:10" x14ac:dyDescent="0.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</row>
    <row r="1076" spans="1:10" x14ac:dyDescent="0.15">
      <c r="A1076" s="149"/>
      <c r="B1076" s="149"/>
      <c r="C1076" s="149"/>
      <c r="D1076" s="156" t="s">
        <v>693</v>
      </c>
      <c r="E1076" s="149"/>
      <c r="F1076" s="149"/>
      <c r="G1076" s="149"/>
      <c r="H1076" s="156" t="s">
        <v>694</v>
      </c>
      <c r="I1076" s="149"/>
      <c r="J1076" s="149"/>
    </row>
    <row r="1077" spans="1:10" x14ac:dyDescent="0.15">
      <c r="A1077" s="149"/>
      <c r="B1077" s="149"/>
      <c r="C1077" s="159" t="str">
        <f t="shared" ref="C1077:C1107" si="11">IF(ISERR(VLOOKUP(LEFT(E$9,3),X$6:Z$17,3)),"   ",VLOOKUP(LEFT(E$9,3),X$6:Z$17,3))</f>
        <v xml:space="preserve">   </v>
      </c>
      <c r="D1077" s="148" t="s">
        <v>695</v>
      </c>
      <c r="E1077" s="159" t="str">
        <f t="shared" ref="E1077:E1107" si="12">IF(ISERR(RIGHT(E$9,4)),"    ",RIGHT(E$9,4))</f>
        <v xml:space="preserve">    </v>
      </c>
      <c r="F1077" s="149"/>
      <c r="G1077" s="149"/>
      <c r="H1077" s="160">
        <v>0</v>
      </c>
      <c r="I1077" s="149"/>
      <c r="J1077" s="149"/>
    </row>
    <row r="1078" spans="1:10" x14ac:dyDescent="0.15">
      <c r="A1078" s="149"/>
      <c r="B1078" s="149"/>
      <c r="C1078" s="159" t="str">
        <f t="shared" si="11"/>
        <v xml:space="preserve">   </v>
      </c>
      <c r="D1078" s="148" t="s">
        <v>696</v>
      </c>
      <c r="E1078" s="159" t="str">
        <f t="shared" si="12"/>
        <v xml:space="preserve">    </v>
      </c>
      <c r="F1078" s="149"/>
      <c r="G1078" s="149"/>
      <c r="H1078" s="160">
        <v>0</v>
      </c>
      <c r="I1078" s="149"/>
      <c r="J1078" s="149"/>
    </row>
    <row r="1079" spans="1:10" x14ac:dyDescent="0.15">
      <c r="A1079" s="149"/>
      <c r="B1079" s="149"/>
      <c r="C1079" s="159" t="str">
        <f t="shared" si="11"/>
        <v xml:space="preserve">   </v>
      </c>
      <c r="D1079" s="148" t="s">
        <v>697</v>
      </c>
      <c r="E1079" s="159" t="str">
        <f t="shared" si="12"/>
        <v xml:space="preserve">    </v>
      </c>
      <c r="F1079" s="149"/>
      <c r="G1079" s="149"/>
      <c r="H1079" s="160">
        <v>0</v>
      </c>
      <c r="I1079" s="149"/>
      <c r="J1079" s="149"/>
    </row>
    <row r="1080" spans="1:10" x14ac:dyDescent="0.15">
      <c r="A1080" s="149"/>
      <c r="B1080" s="149"/>
      <c r="C1080" s="159" t="str">
        <f t="shared" si="11"/>
        <v xml:space="preserve">   </v>
      </c>
      <c r="D1080" s="148" t="s">
        <v>698</v>
      </c>
      <c r="E1080" s="159" t="str">
        <f t="shared" si="12"/>
        <v xml:space="preserve">    </v>
      </c>
      <c r="F1080" s="149"/>
      <c r="G1080" s="149"/>
      <c r="H1080" s="160">
        <v>0</v>
      </c>
      <c r="I1080" s="149"/>
      <c r="J1080" s="149"/>
    </row>
    <row r="1081" spans="1:10" x14ac:dyDescent="0.15">
      <c r="A1081" s="149"/>
      <c r="B1081" s="149"/>
      <c r="C1081" s="159" t="str">
        <f t="shared" si="11"/>
        <v xml:space="preserve">   </v>
      </c>
      <c r="D1081" s="148" t="s">
        <v>699</v>
      </c>
      <c r="E1081" s="159" t="str">
        <f t="shared" si="12"/>
        <v xml:space="preserve">    </v>
      </c>
      <c r="F1081" s="149"/>
      <c r="G1081" s="149"/>
      <c r="H1081" s="160">
        <v>0</v>
      </c>
      <c r="I1081" s="149"/>
      <c r="J1081" s="149"/>
    </row>
    <row r="1082" spans="1:10" x14ac:dyDescent="0.15">
      <c r="A1082" s="149"/>
      <c r="B1082" s="149"/>
      <c r="C1082" s="159" t="str">
        <f t="shared" si="11"/>
        <v xml:space="preserve">   </v>
      </c>
      <c r="D1082" s="148" t="s">
        <v>700</v>
      </c>
      <c r="E1082" s="159" t="str">
        <f t="shared" si="12"/>
        <v xml:space="preserve">    </v>
      </c>
      <c r="F1082" s="149"/>
      <c r="G1082" s="149"/>
      <c r="H1082" s="160">
        <v>0</v>
      </c>
      <c r="I1082" s="149"/>
      <c r="J1082" s="149"/>
    </row>
    <row r="1083" spans="1:10" x14ac:dyDescent="0.15">
      <c r="A1083" s="149"/>
      <c r="B1083" s="149"/>
      <c r="C1083" s="159" t="str">
        <f t="shared" si="11"/>
        <v xml:space="preserve">   </v>
      </c>
      <c r="D1083" s="148" t="s">
        <v>701</v>
      </c>
      <c r="E1083" s="159" t="str">
        <f t="shared" si="12"/>
        <v xml:space="preserve">    </v>
      </c>
      <c r="F1083" s="149"/>
      <c r="G1083" s="149"/>
      <c r="H1083" s="160">
        <v>0</v>
      </c>
      <c r="I1083" s="149"/>
      <c r="J1083" s="149"/>
    </row>
    <row r="1084" spans="1:10" x14ac:dyDescent="0.15">
      <c r="A1084" s="149"/>
      <c r="B1084" s="149"/>
      <c r="C1084" s="159" t="str">
        <f t="shared" si="11"/>
        <v xml:space="preserve">   </v>
      </c>
      <c r="D1084" s="148" t="s">
        <v>702</v>
      </c>
      <c r="E1084" s="159" t="str">
        <f t="shared" si="12"/>
        <v xml:space="preserve">    </v>
      </c>
      <c r="F1084" s="149"/>
      <c r="G1084" s="149"/>
      <c r="H1084" s="160">
        <v>0</v>
      </c>
      <c r="I1084" s="149"/>
      <c r="J1084" s="149"/>
    </row>
    <row r="1085" spans="1:10" x14ac:dyDescent="0.15">
      <c r="A1085" s="149"/>
      <c r="B1085" s="149"/>
      <c r="C1085" s="159" t="str">
        <f t="shared" si="11"/>
        <v xml:space="preserve">   </v>
      </c>
      <c r="D1085" s="148" t="s">
        <v>703</v>
      </c>
      <c r="E1085" s="159" t="str">
        <f t="shared" si="12"/>
        <v xml:space="preserve">    </v>
      </c>
      <c r="F1085" s="149"/>
      <c r="G1085" s="149"/>
      <c r="H1085" s="160">
        <v>0</v>
      </c>
      <c r="I1085" s="149"/>
      <c r="J1085" s="149"/>
    </row>
    <row r="1086" spans="1:10" x14ac:dyDescent="0.15">
      <c r="A1086" s="149"/>
      <c r="B1086" s="149"/>
      <c r="C1086" s="159" t="str">
        <f t="shared" si="11"/>
        <v xml:space="preserve">   </v>
      </c>
      <c r="D1086" s="148" t="s">
        <v>704</v>
      </c>
      <c r="E1086" s="159" t="str">
        <f t="shared" si="12"/>
        <v xml:space="preserve">    </v>
      </c>
      <c r="F1086" s="149"/>
      <c r="G1086" s="149"/>
      <c r="H1086" s="160">
        <v>0</v>
      </c>
      <c r="I1086" s="149"/>
      <c r="J1086" s="149"/>
    </row>
    <row r="1087" spans="1:10" x14ac:dyDescent="0.15">
      <c r="A1087" s="149"/>
      <c r="B1087" s="149"/>
      <c r="C1087" s="159" t="str">
        <f t="shared" si="11"/>
        <v xml:space="preserve">   </v>
      </c>
      <c r="D1087" s="148" t="s">
        <v>705</v>
      </c>
      <c r="E1087" s="159" t="str">
        <f t="shared" si="12"/>
        <v xml:space="preserve">    </v>
      </c>
      <c r="F1087" s="149"/>
      <c r="G1087" s="149"/>
      <c r="H1087" s="160">
        <v>0</v>
      </c>
      <c r="I1087" s="149"/>
      <c r="J1087" s="149"/>
    </row>
    <row r="1088" spans="1:10" x14ac:dyDescent="0.15">
      <c r="A1088" s="149"/>
      <c r="B1088" s="149"/>
      <c r="C1088" s="159" t="str">
        <f t="shared" si="11"/>
        <v xml:space="preserve">   </v>
      </c>
      <c r="D1088" s="148" t="s">
        <v>706</v>
      </c>
      <c r="E1088" s="159" t="str">
        <f t="shared" si="12"/>
        <v xml:space="preserve">    </v>
      </c>
      <c r="F1088" s="149"/>
      <c r="G1088" s="149"/>
      <c r="H1088" s="160">
        <v>0</v>
      </c>
      <c r="I1088" s="149"/>
      <c r="J1088" s="149"/>
    </row>
    <row r="1089" spans="1:14" x14ac:dyDescent="0.15">
      <c r="A1089" s="149"/>
      <c r="B1089" s="149"/>
      <c r="C1089" s="159" t="str">
        <f t="shared" si="11"/>
        <v xml:space="preserve">   </v>
      </c>
      <c r="D1089" s="148" t="s">
        <v>707</v>
      </c>
      <c r="E1089" s="159" t="str">
        <f t="shared" si="12"/>
        <v xml:space="preserve">    </v>
      </c>
      <c r="F1089" s="149"/>
      <c r="G1089" s="149"/>
      <c r="H1089" s="160">
        <v>0</v>
      </c>
      <c r="I1089" s="149"/>
      <c r="J1089" s="149"/>
    </row>
    <row r="1090" spans="1:14" x14ac:dyDescent="0.15">
      <c r="A1090" s="149"/>
      <c r="B1090" s="149"/>
      <c r="C1090" s="159" t="str">
        <f t="shared" si="11"/>
        <v xml:space="preserve">   </v>
      </c>
      <c r="D1090" s="148" t="s">
        <v>708</v>
      </c>
      <c r="E1090" s="159" t="str">
        <f t="shared" si="12"/>
        <v xml:space="preserve">    </v>
      </c>
      <c r="F1090" s="149"/>
      <c r="G1090" s="149"/>
      <c r="H1090" s="160">
        <v>0</v>
      </c>
      <c r="I1090" s="149"/>
      <c r="J1090" s="149"/>
    </row>
    <row r="1091" spans="1:14" x14ac:dyDescent="0.15">
      <c r="A1091" s="149"/>
      <c r="B1091" s="149"/>
      <c r="C1091" s="159" t="str">
        <f t="shared" si="11"/>
        <v xml:space="preserve">   </v>
      </c>
      <c r="D1091" s="148" t="s">
        <v>709</v>
      </c>
      <c r="E1091" s="159" t="str">
        <f t="shared" si="12"/>
        <v xml:space="preserve">    </v>
      </c>
      <c r="F1091" s="149"/>
      <c r="G1091" s="149"/>
      <c r="H1091" s="160">
        <v>0</v>
      </c>
      <c r="I1091" s="149"/>
      <c r="J1091" s="149"/>
    </row>
    <row r="1092" spans="1:14" x14ac:dyDescent="0.15">
      <c r="A1092" s="149"/>
      <c r="B1092" s="149"/>
      <c r="C1092" s="159" t="str">
        <f t="shared" si="11"/>
        <v xml:space="preserve">   </v>
      </c>
      <c r="D1092" s="148" t="s">
        <v>710</v>
      </c>
      <c r="E1092" s="159" t="str">
        <f t="shared" si="12"/>
        <v xml:space="preserve">    </v>
      </c>
      <c r="F1092" s="149"/>
      <c r="G1092" s="149"/>
      <c r="H1092" s="160">
        <v>0</v>
      </c>
      <c r="I1092" s="149"/>
      <c r="J1092" s="149"/>
    </row>
    <row r="1093" spans="1:14" x14ac:dyDescent="0.15">
      <c r="A1093" s="149"/>
      <c r="B1093" s="149"/>
      <c r="C1093" s="159" t="str">
        <f t="shared" si="11"/>
        <v xml:space="preserve">   </v>
      </c>
      <c r="D1093" s="148" t="s">
        <v>711</v>
      </c>
      <c r="E1093" s="159" t="str">
        <f t="shared" si="12"/>
        <v xml:space="preserve">    </v>
      </c>
      <c r="F1093" s="149"/>
      <c r="G1093" s="149"/>
      <c r="H1093" s="160">
        <v>0</v>
      </c>
      <c r="I1093" s="149"/>
      <c r="J1093" s="149"/>
    </row>
    <row r="1094" spans="1:14" x14ac:dyDescent="0.15">
      <c r="A1094" s="149"/>
      <c r="B1094" s="149"/>
      <c r="C1094" s="159" t="str">
        <f t="shared" si="11"/>
        <v xml:space="preserve">   </v>
      </c>
      <c r="D1094" s="148" t="s">
        <v>712</v>
      </c>
      <c r="E1094" s="159" t="str">
        <f t="shared" si="12"/>
        <v xml:space="preserve">    </v>
      </c>
      <c r="F1094" s="149"/>
      <c r="G1094" s="149"/>
      <c r="H1094" s="160">
        <v>0</v>
      </c>
      <c r="I1094" s="149"/>
      <c r="J1094" s="149"/>
    </row>
    <row r="1095" spans="1:14" x14ac:dyDescent="0.15">
      <c r="A1095" s="149"/>
      <c r="B1095" s="149"/>
      <c r="C1095" s="159" t="str">
        <f t="shared" si="11"/>
        <v xml:space="preserve">   </v>
      </c>
      <c r="D1095" s="148" t="s">
        <v>713</v>
      </c>
      <c r="E1095" s="159" t="str">
        <f t="shared" si="12"/>
        <v xml:space="preserve">    </v>
      </c>
      <c r="F1095" s="149"/>
      <c r="G1095" s="149"/>
      <c r="H1095" s="160">
        <v>0</v>
      </c>
      <c r="I1095" s="149"/>
      <c r="J1095" s="149"/>
    </row>
    <row r="1096" spans="1:14" x14ac:dyDescent="0.15">
      <c r="A1096" s="149"/>
      <c r="B1096" s="149"/>
      <c r="C1096" s="159" t="str">
        <f t="shared" si="11"/>
        <v xml:space="preserve">   </v>
      </c>
      <c r="D1096" s="148" t="s">
        <v>714</v>
      </c>
      <c r="E1096" s="159" t="str">
        <f t="shared" si="12"/>
        <v xml:space="preserve">    </v>
      </c>
      <c r="F1096" s="149"/>
      <c r="G1096" s="149"/>
      <c r="H1096" s="160">
        <v>0</v>
      </c>
      <c r="I1096" s="149"/>
      <c r="J1096" s="149"/>
    </row>
    <row r="1097" spans="1:14" x14ac:dyDescent="0.15">
      <c r="A1097" s="149"/>
      <c r="B1097" s="149"/>
      <c r="C1097" s="159" t="str">
        <f t="shared" si="11"/>
        <v xml:space="preserve">   </v>
      </c>
      <c r="D1097" s="148" t="s">
        <v>715</v>
      </c>
      <c r="E1097" s="159" t="str">
        <f t="shared" si="12"/>
        <v xml:space="preserve">    </v>
      </c>
      <c r="F1097" s="149"/>
      <c r="G1097" s="149"/>
      <c r="H1097" s="160">
        <v>0</v>
      </c>
      <c r="I1097" s="149"/>
      <c r="J1097" s="149"/>
      <c r="L1097" s="161"/>
    </row>
    <row r="1098" spans="1:14" x14ac:dyDescent="0.15">
      <c r="A1098" s="149"/>
      <c r="B1098" s="149"/>
      <c r="C1098" s="159" t="str">
        <f t="shared" si="11"/>
        <v xml:space="preserve">   </v>
      </c>
      <c r="D1098" s="148" t="s">
        <v>716</v>
      </c>
      <c r="E1098" s="159" t="str">
        <f t="shared" si="12"/>
        <v xml:space="preserve">    </v>
      </c>
      <c r="F1098" s="149"/>
      <c r="G1098" s="149"/>
      <c r="H1098" s="160">
        <v>0</v>
      </c>
      <c r="I1098" s="149"/>
      <c r="J1098" s="149"/>
      <c r="L1098" s="161"/>
      <c r="M1098" s="161"/>
      <c r="N1098" s="161"/>
    </row>
    <row r="1099" spans="1:14" x14ac:dyDescent="0.15">
      <c r="A1099" s="149"/>
      <c r="B1099" s="149"/>
      <c r="C1099" s="159" t="str">
        <f t="shared" si="11"/>
        <v xml:space="preserve">   </v>
      </c>
      <c r="D1099" s="148" t="s">
        <v>717</v>
      </c>
      <c r="E1099" s="159" t="str">
        <f t="shared" si="12"/>
        <v xml:space="preserve">    </v>
      </c>
      <c r="F1099" s="149"/>
      <c r="G1099" s="149"/>
      <c r="H1099" s="160">
        <v>0</v>
      </c>
      <c r="I1099" s="149"/>
      <c r="J1099" s="149"/>
      <c r="L1099" s="161"/>
      <c r="M1099" s="161"/>
      <c r="N1099" s="161"/>
    </row>
    <row r="1100" spans="1:14" x14ac:dyDescent="0.15">
      <c r="A1100" s="149"/>
      <c r="B1100" s="149"/>
      <c r="C1100" s="159" t="str">
        <f t="shared" si="11"/>
        <v xml:space="preserve">   </v>
      </c>
      <c r="D1100" s="148" t="s">
        <v>718</v>
      </c>
      <c r="E1100" s="159" t="str">
        <f t="shared" si="12"/>
        <v xml:space="preserve">    </v>
      </c>
      <c r="F1100" s="149"/>
      <c r="G1100" s="149"/>
      <c r="H1100" s="160">
        <v>0</v>
      </c>
      <c r="I1100" s="149"/>
      <c r="J1100" s="149"/>
      <c r="L1100" s="161"/>
      <c r="M1100" s="161"/>
      <c r="N1100" s="161"/>
    </row>
    <row r="1101" spans="1:14" x14ac:dyDescent="0.15">
      <c r="A1101" s="149"/>
      <c r="B1101" s="149"/>
      <c r="C1101" s="159" t="str">
        <f t="shared" si="11"/>
        <v xml:space="preserve">   </v>
      </c>
      <c r="D1101" s="148" t="s">
        <v>719</v>
      </c>
      <c r="E1101" s="159" t="str">
        <f t="shared" si="12"/>
        <v xml:space="preserve">    </v>
      </c>
      <c r="F1101" s="149"/>
      <c r="G1101" s="149"/>
      <c r="H1101" s="160">
        <v>0</v>
      </c>
      <c r="I1101" s="149"/>
      <c r="J1101" s="149"/>
      <c r="L1101" s="161"/>
      <c r="M1101" s="161"/>
      <c r="N1101" s="161"/>
    </row>
    <row r="1102" spans="1:14" x14ac:dyDescent="0.15">
      <c r="A1102" s="149"/>
      <c r="B1102" s="149"/>
      <c r="C1102" s="159" t="str">
        <f t="shared" si="11"/>
        <v xml:space="preserve">   </v>
      </c>
      <c r="D1102" s="148" t="s">
        <v>720</v>
      </c>
      <c r="E1102" s="159" t="str">
        <f t="shared" si="12"/>
        <v xml:space="preserve">    </v>
      </c>
      <c r="F1102" s="149"/>
      <c r="G1102" s="149"/>
      <c r="H1102" s="160">
        <v>0</v>
      </c>
      <c r="I1102" s="149"/>
      <c r="J1102" s="149"/>
      <c r="L1102" s="161"/>
      <c r="M1102" s="161"/>
      <c r="N1102" s="161"/>
    </row>
    <row r="1103" spans="1:14" x14ac:dyDescent="0.15">
      <c r="A1103" s="149"/>
      <c r="B1103" s="149"/>
      <c r="C1103" s="159" t="str">
        <f t="shared" si="11"/>
        <v xml:space="preserve">   </v>
      </c>
      <c r="D1103" s="148" t="s">
        <v>721</v>
      </c>
      <c r="E1103" s="159" t="str">
        <f t="shared" si="12"/>
        <v xml:space="preserve">    </v>
      </c>
      <c r="F1103" s="149"/>
      <c r="G1103" s="149"/>
      <c r="H1103" s="160">
        <v>0</v>
      </c>
      <c r="I1103" s="149"/>
      <c r="J1103" s="149"/>
      <c r="L1103" s="161"/>
      <c r="M1103" s="161"/>
      <c r="N1103" s="161"/>
    </row>
    <row r="1104" spans="1:14" x14ac:dyDescent="0.15">
      <c r="A1104" s="149"/>
      <c r="B1104" s="149"/>
      <c r="C1104" s="159" t="str">
        <f t="shared" si="11"/>
        <v xml:space="preserve">   </v>
      </c>
      <c r="D1104" s="148" t="s">
        <v>722</v>
      </c>
      <c r="E1104" s="159" t="str">
        <f t="shared" si="12"/>
        <v xml:space="preserve">    </v>
      </c>
      <c r="F1104" s="149"/>
      <c r="G1104" s="149"/>
      <c r="H1104" s="160">
        <v>0</v>
      </c>
      <c r="I1104" s="149"/>
      <c r="J1104" s="149"/>
      <c r="L1104" s="161"/>
      <c r="M1104" s="161"/>
      <c r="N1104" s="161"/>
    </row>
    <row r="1105" spans="1:14" x14ac:dyDescent="0.15">
      <c r="A1105" s="149"/>
      <c r="B1105" s="149"/>
      <c r="C1105" s="159" t="str">
        <f t="shared" si="11"/>
        <v xml:space="preserve">   </v>
      </c>
      <c r="D1105" s="148" t="s">
        <v>723</v>
      </c>
      <c r="E1105" s="159" t="str">
        <f t="shared" si="12"/>
        <v xml:space="preserve">    </v>
      </c>
      <c r="F1105" s="149"/>
      <c r="G1105" s="149"/>
      <c r="H1105" s="160">
        <v>0</v>
      </c>
      <c r="I1105" s="149"/>
      <c r="J1105" s="149"/>
      <c r="L1105" s="161"/>
      <c r="M1105" s="161"/>
      <c r="N1105" s="161"/>
    </row>
    <row r="1106" spans="1:14" x14ac:dyDescent="0.15">
      <c r="A1106" s="149"/>
      <c r="B1106" s="149"/>
      <c r="C1106" s="159" t="str">
        <f t="shared" si="11"/>
        <v xml:space="preserve">   </v>
      </c>
      <c r="D1106" s="148" t="s">
        <v>724</v>
      </c>
      <c r="E1106" s="159" t="str">
        <f t="shared" si="12"/>
        <v xml:space="preserve">    </v>
      </c>
      <c r="F1106" s="149"/>
      <c r="G1106" s="149"/>
      <c r="H1106" s="160">
        <v>0</v>
      </c>
      <c r="I1106" s="149"/>
      <c r="J1106" s="149"/>
      <c r="L1106" s="161"/>
      <c r="M1106" s="161"/>
      <c r="N1106" s="161"/>
    </row>
    <row r="1107" spans="1:14" x14ac:dyDescent="0.15">
      <c r="A1107" s="149"/>
      <c r="B1107" s="149"/>
      <c r="C1107" s="159" t="str">
        <f t="shared" si="11"/>
        <v xml:space="preserve">   </v>
      </c>
      <c r="D1107" s="148" t="s">
        <v>725</v>
      </c>
      <c r="E1107" s="159" t="str">
        <f t="shared" si="12"/>
        <v xml:space="preserve">    </v>
      </c>
      <c r="F1107" s="149"/>
      <c r="G1107" s="149"/>
      <c r="H1107" s="160">
        <v>0</v>
      </c>
      <c r="I1107" s="149"/>
      <c r="J1107" s="149"/>
      <c r="L1107" s="161"/>
      <c r="M1107" s="161"/>
      <c r="N1107" s="161"/>
    </row>
    <row r="1108" spans="1:14" x14ac:dyDescent="0.15">
      <c r="A1108" s="149"/>
      <c r="B1108" s="149"/>
      <c r="C1108" s="148" t="s">
        <v>741</v>
      </c>
      <c r="D1108" s="148" t="s">
        <v>727</v>
      </c>
      <c r="E1108" s="149"/>
      <c r="F1108" s="149"/>
      <c r="G1108" s="149"/>
      <c r="H1108" s="159">
        <f>SUM(H1077:H1107)</f>
        <v>0</v>
      </c>
      <c r="I1108" s="149"/>
      <c r="J1108" s="149"/>
      <c r="L1108" s="161"/>
      <c r="M1108" s="161"/>
      <c r="N1108" s="161"/>
    </row>
    <row r="1109" spans="1:14" x14ac:dyDescent="0.15">
      <c r="A1109" s="149"/>
      <c r="B1109" s="149"/>
      <c r="C1109" s="149"/>
      <c r="D1109" s="149"/>
      <c r="E1109" s="149"/>
      <c r="F1109" s="149"/>
      <c r="G1109" s="149"/>
      <c r="H1109" s="148" t="s">
        <v>401</v>
      </c>
      <c r="I1109" s="148" t="s">
        <v>401</v>
      </c>
      <c r="J1109" s="149"/>
      <c r="L1109" s="161"/>
      <c r="M1109" s="161"/>
      <c r="N1109" s="161"/>
    </row>
    <row r="1110" spans="1:14" x14ac:dyDescent="0.15">
      <c r="A1110" s="149"/>
      <c r="B1110" s="149"/>
      <c r="C1110" s="149"/>
      <c r="D1110" s="149"/>
      <c r="E1110" s="149"/>
      <c r="F1110" s="149"/>
      <c r="G1110" s="149"/>
      <c r="H1110" s="149"/>
      <c r="I1110" s="149"/>
      <c r="J1110" s="149"/>
      <c r="L1110" s="161"/>
      <c r="M1110" s="161"/>
      <c r="N1110" s="161"/>
    </row>
    <row r="1111" spans="1:14" x14ac:dyDescent="0.15">
      <c r="A1111" s="149"/>
      <c r="B1111" s="149"/>
      <c r="C1111" s="159" t="str">
        <f>(C104)</f>
        <v>WYO ACCOUNTING PROCEDURES (MANUAL)</v>
      </c>
      <c r="D1111" s="149"/>
      <c r="E1111" s="149"/>
      <c r="F1111" s="149"/>
      <c r="G1111" s="149"/>
      <c r="H1111" s="159"/>
      <c r="I1111" s="149"/>
      <c r="J1111" s="149"/>
      <c r="L1111" s="161"/>
      <c r="M1111" s="161"/>
      <c r="N1111" s="161"/>
    </row>
    <row r="1112" spans="1:14" x14ac:dyDescent="0.15">
      <c r="A1112" s="149"/>
      <c r="B1112" s="149"/>
      <c r="C1112" s="159" t="str">
        <f>(C105)</f>
        <v>PART B</v>
      </c>
      <c r="D1112" s="149"/>
      <c r="E1112" s="149"/>
      <c r="F1112" s="149"/>
      <c r="G1112" s="149"/>
      <c r="H1112" s="149"/>
      <c r="I1112" s="149"/>
      <c r="J1112" s="149"/>
    </row>
    <row r="1113" spans="1:14" x14ac:dyDescent="0.15">
      <c r="A1113" s="149"/>
      <c r="B1113" s="149"/>
      <c r="C1113" s="149"/>
      <c r="D1113" s="149"/>
      <c r="E1113" s="149"/>
      <c r="F1113" s="149"/>
      <c r="G1113" s="149"/>
      <c r="H1113" s="149"/>
      <c r="I1113" s="149"/>
      <c r="J1113" s="149"/>
    </row>
    <row r="1114" spans="1:14" x14ac:dyDescent="0.15">
      <c r="A1114" s="149"/>
      <c r="B1114" s="149"/>
      <c r="C1114" s="149"/>
      <c r="D1114" s="149"/>
      <c r="E1114" s="149"/>
      <c r="F1114" s="149"/>
      <c r="G1114" s="149"/>
      <c r="H1114" s="149"/>
      <c r="I1114" s="149"/>
      <c r="J1114" s="149"/>
    </row>
    <row r="1115" spans="1:14" x14ac:dyDescent="0.15">
      <c r="A1115" s="149"/>
      <c r="B1115" s="149"/>
      <c r="C1115" s="149"/>
      <c r="D1115" s="149"/>
      <c r="E1115" s="148" t="s">
        <v>29</v>
      </c>
      <c r="F1115" s="149"/>
      <c r="G1115" s="149"/>
      <c r="H1115" s="149"/>
      <c r="I1115" s="149"/>
      <c r="J1115" s="149"/>
    </row>
    <row r="1116" spans="1:14" x14ac:dyDescent="0.15">
      <c r="A1116" s="149"/>
      <c r="B1116" s="149"/>
      <c r="C1116" s="149"/>
      <c r="D1116" s="149"/>
      <c r="E1116" s="223" t="s">
        <v>742</v>
      </c>
      <c r="F1116" s="148" t="s">
        <v>743</v>
      </c>
      <c r="G1116" s="149"/>
      <c r="H1116" s="149"/>
      <c r="I1116" s="149"/>
      <c r="J1116" s="149"/>
    </row>
    <row r="1117" spans="1:14" x14ac:dyDescent="0.15">
      <c r="A1117" s="149"/>
      <c r="B1117" s="149"/>
      <c r="C1117" s="149"/>
      <c r="D1117" s="149"/>
      <c r="E1117" s="149"/>
      <c r="F1117" s="149"/>
      <c r="G1117" s="149"/>
      <c r="H1117" s="149"/>
      <c r="I1117" s="149"/>
      <c r="J1117" s="149"/>
    </row>
    <row r="1118" spans="1:14" x14ac:dyDescent="0.15">
      <c r="A1118" s="149"/>
      <c r="B1118" s="149"/>
      <c r="C1118" s="149"/>
      <c r="D1118" s="149"/>
      <c r="E1118" s="149"/>
      <c r="F1118" s="149"/>
      <c r="G1118" s="149"/>
      <c r="H1118" s="149"/>
      <c r="I1118" s="149"/>
      <c r="J1118" s="149"/>
    </row>
    <row r="1119" spans="1:14" x14ac:dyDescent="0.15">
      <c r="A1119" s="148" t="s">
        <v>744</v>
      </c>
      <c r="B1119" s="149"/>
      <c r="C1119" s="149"/>
      <c r="D1119" s="149"/>
      <c r="E1119" s="159">
        <f>(E7)</f>
        <v>0</v>
      </c>
      <c r="F1119" s="149"/>
      <c r="G1119" s="149"/>
      <c r="H1119" s="149"/>
      <c r="I1119" s="149"/>
      <c r="J1119" s="149"/>
    </row>
    <row r="1120" spans="1:14" x14ac:dyDescent="0.15">
      <c r="A1120" s="149"/>
      <c r="B1120" s="149"/>
      <c r="C1120" s="149"/>
      <c r="D1120" s="149"/>
      <c r="E1120" s="223" t="s">
        <v>742</v>
      </c>
      <c r="F1120" s="223" t="s">
        <v>742</v>
      </c>
      <c r="G1120" s="149"/>
      <c r="H1120" s="149"/>
      <c r="I1120" s="149"/>
      <c r="J1120" s="149"/>
    </row>
    <row r="1121" spans="1:13" x14ac:dyDescent="0.15">
      <c r="A1121" s="149"/>
      <c r="B1121" s="149"/>
      <c r="C1121" s="149"/>
      <c r="D1121" s="149"/>
      <c r="E1121" s="149"/>
      <c r="F1121" s="149"/>
      <c r="G1121" s="149"/>
      <c r="H1121" s="149"/>
      <c r="I1121" s="149"/>
      <c r="J1121" s="149"/>
    </row>
    <row r="1122" spans="1:13" x14ac:dyDescent="0.15">
      <c r="A1122" s="148" t="s">
        <v>745</v>
      </c>
      <c r="B1122" s="149"/>
      <c r="C1122" s="149"/>
      <c r="D1122" s="194"/>
      <c r="E1122" s="149"/>
      <c r="F1122" s="148" t="s">
        <v>746</v>
      </c>
      <c r="G1122" s="161"/>
      <c r="H1122" s="224"/>
      <c r="I1122" s="161"/>
      <c r="J1122" s="149"/>
    </row>
    <row r="1123" spans="1:13" x14ac:dyDescent="0.15">
      <c r="A1123" s="149"/>
      <c r="B1123" s="149"/>
      <c r="C1123" s="149"/>
      <c r="D1123" s="223" t="s">
        <v>742</v>
      </c>
      <c r="E1123" s="148" t="s">
        <v>743</v>
      </c>
      <c r="F1123" s="149"/>
      <c r="G1123" s="149"/>
      <c r="H1123" s="223" t="s">
        <v>742</v>
      </c>
      <c r="I1123" s="148" t="s">
        <v>747</v>
      </c>
      <c r="J1123" s="161"/>
    </row>
    <row r="1124" spans="1:13" x14ac:dyDescent="0.15">
      <c r="A1124" s="149"/>
      <c r="B1124" s="149"/>
      <c r="C1124" s="149"/>
      <c r="D1124" s="149"/>
      <c r="E1124" s="149"/>
      <c r="F1124" s="149"/>
      <c r="G1124" s="149"/>
      <c r="H1124" s="149"/>
      <c r="I1124" s="149"/>
      <c r="J1124" s="149"/>
    </row>
    <row r="1125" spans="1:13" x14ac:dyDescent="0.15">
      <c r="A1125" s="148" t="s">
        <v>748</v>
      </c>
      <c r="B1125" s="149"/>
      <c r="C1125" s="149"/>
      <c r="D1125" s="149"/>
      <c r="E1125" s="159">
        <f>(E9)</f>
        <v>0</v>
      </c>
      <c r="F1125" s="149"/>
      <c r="G1125" s="149"/>
      <c r="H1125" s="149"/>
      <c r="I1125" s="149"/>
      <c r="J1125" s="149"/>
    </row>
    <row r="1126" spans="1:13" x14ac:dyDescent="0.15">
      <c r="A1126" s="149"/>
      <c r="B1126" s="149"/>
      <c r="C1126" s="149"/>
      <c r="D1126" s="149"/>
      <c r="E1126" s="223" t="s">
        <v>742</v>
      </c>
      <c r="F1126" s="223" t="s">
        <v>742</v>
      </c>
      <c r="G1126" s="149"/>
      <c r="H1126" s="149"/>
      <c r="I1126" s="149"/>
      <c r="J1126" s="161"/>
      <c r="L1126" s="161"/>
      <c r="M1126" s="161"/>
    </row>
    <row r="1127" spans="1:13" x14ac:dyDescent="0.15">
      <c r="A1127" s="149"/>
      <c r="B1127" s="149"/>
      <c r="C1127" s="149"/>
      <c r="D1127" s="149"/>
      <c r="E1127" s="149"/>
      <c r="F1127" s="149"/>
      <c r="G1127" s="149"/>
      <c r="H1127" s="149"/>
      <c r="I1127" s="149"/>
      <c r="J1127" s="149"/>
      <c r="L1127" s="161"/>
      <c r="M1127" s="161"/>
    </row>
    <row r="1128" spans="1:13" x14ac:dyDescent="0.15">
      <c r="A1128" s="148" t="s">
        <v>470</v>
      </c>
      <c r="B1128" s="149"/>
      <c r="C1128" s="149"/>
      <c r="D1128" s="149"/>
      <c r="E1128" s="159">
        <f>E50</f>
        <v>0</v>
      </c>
      <c r="F1128" s="149"/>
      <c r="G1128" s="149"/>
      <c r="H1128" s="149"/>
      <c r="I1128" s="149"/>
      <c r="J1128" s="149"/>
      <c r="L1128" s="161"/>
      <c r="M1128" s="161"/>
    </row>
    <row r="1129" spans="1:13" x14ac:dyDescent="0.15">
      <c r="A1129" s="149"/>
      <c r="B1129" s="149"/>
      <c r="C1129" s="149"/>
      <c r="D1129" s="149"/>
      <c r="E1129" s="223" t="s">
        <v>742</v>
      </c>
      <c r="F1129" s="223" t="s">
        <v>742</v>
      </c>
      <c r="G1129" s="149"/>
      <c r="H1129" s="149"/>
      <c r="I1129" s="149"/>
      <c r="J1129" s="149"/>
      <c r="L1129" s="161"/>
      <c r="M1129" s="161"/>
    </row>
    <row r="1130" spans="1:13" x14ac:dyDescent="0.15">
      <c r="A1130" s="149"/>
      <c r="B1130" s="149"/>
      <c r="C1130" s="149"/>
      <c r="D1130" s="149"/>
      <c r="E1130" s="149"/>
      <c r="F1130" s="149"/>
      <c r="G1130" s="149"/>
      <c r="H1130" s="149"/>
      <c r="I1130" s="149"/>
      <c r="J1130" s="149"/>
      <c r="L1130" s="161"/>
      <c r="M1130" s="161"/>
    </row>
    <row r="1131" spans="1:13" x14ac:dyDescent="0.15">
      <c r="A1131" s="148" t="s">
        <v>749</v>
      </c>
      <c r="B1131" s="149"/>
      <c r="C1131" s="149"/>
      <c r="D1131" s="149"/>
      <c r="E1131" s="225">
        <f>E51</f>
        <v>0</v>
      </c>
      <c r="F1131" s="149"/>
      <c r="G1131" s="149"/>
      <c r="H1131" s="149"/>
      <c r="I1131" s="149"/>
      <c r="J1131" s="149"/>
      <c r="L1131" s="161"/>
      <c r="M1131" s="161"/>
    </row>
    <row r="1132" spans="1:13" x14ac:dyDescent="0.15">
      <c r="A1132" s="149"/>
      <c r="B1132" s="149"/>
      <c r="C1132" s="149"/>
      <c r="D1132" s="149"/>
      <c r="E1132" s="223" t="s">
        <v>742</v>
      </c>
      <c r="F1132" s="223" t="s">
        <v>742</v>
      </c>
      <c r="G1132" s="149"/>
      <c r="H1132" s="149"/>
      <c r="I1132" s="149"/>
      <c r="J1132" s="149"/>
      <c r="L1132" s="161"/>
      <c r="M1132" s="161"/>
    </row>
    <row r="1133" spans="1:13" x14ac:dyDescent="0.15">
      <c r="A1133" s="149"/>
      <c r="B1133" s="149"/>
      <c r="C1133" s="149"/>
      <c r="D1133" s="149"/>
      <c r="E1133" s="149"/>
      <c r="F1133" s="149"/>
      <c r="G1133" s="149"/>
      <c r="H1133" s="149"/>
      <c r="I1133" s="149"/>
      <c r="J1133" s="149"/>
      <c r="L1133" s="161"/>
      <c r="M1133" s="161"/>
    </row>
    <row r="1134" spans="1:13" x14ac:dyDescent="0.15">
      <c r="A1134" s="149"/>
      <c r="B1134" s="149"/>
      <c r="C1134" s="149"/>
      <c r="D1134" s="149"/>
      <c r="E1134" s="149"/>
      <c r="F1134" s="149"/>
      <c r="G1134" s="149"/>
      <c r="H1134" s="148" t="s">
        <v>750</v>
      </c>
      <c r="I1134" s="149"/>
      <c r="J1134" s="158" t="s">
        <v>751</v>
      </c>
      <c r="L1134" s="161"/>
      <c r="M1134" s="161"/>
    </row>
    <row r="1135" spans="1:13" x14ac:dyDescent="0.15">
      <c r="A1135" s="148" t="s">
        <v>752</v>
      </c>
      <c r="B1135" s="149"/>
      <c r="C1135" s="149"/>
      <c r="D1135" s="149"/>
      <c r="E1135" s="149"/>
      <c r="F1135" s="149"/>
      <c r="G1135" s="149"/>
      <c r="H1135" s="149"/>
      <c r="I1135" s="149"/>
      <c r="J1135" s="149"/>
      <c r="L1135" s="161"/>
      <c r="M1135" s="161"/>
    </row>
    <row r="1136" spans="1:13" x14ac:dyDescent="0.15">
      <c r="A1136" s="148" t="s">
        <v>753</v>
      </c>
      <c r="B1136" s="149"/>
      <c r="C1136" s="149"/>
      <c r="D1136" s="149"/>
      <c r="E1136" s="149"/>
      <c r="F1136" s="149"/>
      <c r="G1136" s="149"/>
      <c r="H1136" s="159">
        <f>(F48)</f>
        <v>0</v>
      </c>
      <c r="I1136" s="149"/>
      <c r="J1136" s="159">
        <f>(J48)</f>
        <v>0</v>
      </c>
    </row>
    <row r="1137" spans="1:10" x14ac:dyDescent="0.15">
      <c r="A1137" s="149"/>
      <c r="B1137" s="149"/>
      <c r="C1137" s="149"/>
      <c r="D1137" s="149"/>
      <c r="E1137" s="149"/>
      <c r="F1137" s="149"/>
      <c r="G1137" s="223" t="s">
        <v>754</v>
      </c>
      <c r="H1137" s="223" t="s">
        <v>754</v>
      </c>
      <c r="I1137" s="149"/>
      <c r="J1137" s="223" t="s">
        <v>754</v>
      </c>
    </row>
    <row r="1138" spans="1:10" x14ac:dyDescent="0.15">
      <c r="A1138" s="149"/>
      <c r="B1138" s="149"/>
      <c r="C1138" s="149"/>
      <c r="D1138" s="149"/>
      <c r="E1138" s="149"/>
      <c r="F1138" s="149"/>
      <c r="G1138" s="149"/>
      <c r="H1138" s="149"/>
      <c r="I1138" s="149"/>
      <c r="J1138" s="149"/>
    </row>
    <row r="1139" spans="1:10" x14ac:dyDescent="0.15">
      <c r="A1139" s="148" t="s">
        <v>755</v>
      </c>
      <c r="B1139" s="149"/>
      <c r="C1139" s="149"/>
      <c r="D1139" s="149"/>
      <c r="E1139" s="149"/>
      <c r="F1139" s="149"/>
      <c r="G1139" s="149"/>
      <c r="H1139" s="149"/>
      <c r="I1139" s="149"/>
      <c r="J1139" s="149"/>
    </row>
    <row r="1140" spans="1:10" x14ac:dyDescent="0.15">
      <c r="A1140" s="148" t="s">
        <v>756</v>
      </c>
      <c r="B1140" s="149"/>
      <c r="C1140" s="149"/>
      <c r="D1140" s="149"/>
      <c r="E1140" s="149"/>
      <c r="F1140" s="149"/>
      <c r="G1140" s="149"/>
      <c r="H1140" s="149"/>
      <c r="I1140" s="161"/>
      <c r="J1140" s="159">
        <f>(E134)</f>
        <v>0</v>
      </c>
    </row>
    <row r="1141" spans="1:10" x14ac:dyDescent="0.15">
      <c r="A1141" s="149"/>
      <c r="B1141" s="149"/>
      <c r="C1141" s="149"/>
      <c r="D1141" s="149"/>
      <c r="E1141" s="149"/>
      <c r="F1141" s="149">
        <v>0</v>
      </c>
      <c r="G1141" s="149"/>
      <c r="H1141" s="149"/>
      <c r="I1141" s="161"/>
      <c r="J1141" s="223" t="s">
        <v>754</v>
      </c>
    </row>
    <row r="1166" spans="8:11" x14ac:dyDescent="0.15">
      <c r="H1166" s="161"/>
      <c r="I1166" s="161"/>
      <c r="J1166" s="161"/>
    </row>
    <row r="1167" spans="8:11" x14ac:dyDescent="0.15">
      <c r="H1167" s="161"/>
      <c r="I1167" s="161"/>
      <c r="J1167" s="161"/>
      <c r="K1167" s="161"/>
    </row>
    <row r="1168" spans="8:11" x14ac:dyDescent="0.15">
      <c r="H1168" s="161"/>
      <c r="I1168" s="161"/>
      <c r="J1168" s="161"/>
      <c r="K1168" s="161"/>
    </row>
    <row r="1169" spans="8:16" x14ac:dyDescent="0.15">
      <c r="H1169" s="161"/>
      <c r="I1169" s="161"/>
      <c r="J1169" s="161"/>
      <c r="K1169" s="161"/>
    </row>
    <row r="1170" spans="8:16" x14ac:dyDescent="0.15">
      <c r="H1170" s="161"/>
      <c r="I1170" s="161"/>
      <c r="J1170" s="161"/>
      <c r="K1170" s="161"/>
    </row>
    <row r="1171" spans="8:16" x14ac:dyDescent="0.15">
      <c r="H1171" s="161"/>
      <c r="I1171" s="161"/>
      <c r="J1171" s="161"/>
      <c r="K1171" s="161"/>
    </row>
    <row r="1172" spans="8:16" x14ac:dyDescent="0.15">
      <c r="K1172" s="161"/>
    </row>
    <row r="1173" spans="8:16" x14ac:dyDescent="0.15">
      <c r="K1173" s="161"/>
    </row>
    <row r="1174" spans="8:16" x14ac:dyDescent="0.15">
      <c r="K1174" s="161"/>
      <c r="L1174" s="161"/>
      <c r="M1174" s="161"/>
      <c r="N1174" s="161"/>
      <c r="O1174" s="161"/>
    </row>
    <row r="1175" spans="8:16" x14ac:dyDescent="0.15">
      <c r="K1175" s="161"/>
      <c r="L1175" s="161"/>
      <c r="M1175" s="161"/>
      <c r="N1175" s="161"/>
      <c r="O1175" s="161"/>
      <c r="P1175" s="161"/>
    </row>
    <row r="1176" spans="8:16" x14ac:dyDescent="0.15">
      <c r="K1176" s="161"/>
      <c r="L1176" s="161"/>
      <c r="M1176" s="161"/>
      <c r="N1176" s="161"/>
      <c r="O1176" s="161"/>
      <c r="P1176" s="161"/>
    </row>
    <row r="1177" spans="8:16" x14ac:dyDescent="0.15">
      <c r="K1177" s="161"/>
      <c r="L1177" s="161"/>
      <c r="M1177" s="161"/>
      <c r="N1177" s="161"/>
      <c r="O1177" s="161"/>
      <c r="P1177" s="161"/>
    </row>
    <row r="1178" spans="8:16" x14ac:dyDescent="0.15">
      <c r="K1178" s="161"/>
      <c r="L1178" s="161"/>
      <c r="M1178" s="161"/>
      <c r="N1178" s="161"/>
      <c r="O1178" s="161"/>
      <c r="P1178" s="161"/>
    </row>
    <row r="1179" spans="8:16" x14ac:dyDescent="0.15">
      <c r="K1179" s="161"/>
      <c r="L1179" s="161"/>
      <c r="M1179" s="161"/>
      <c r="N1179" s="161"/>
      <c r="O1179" s="161"/>
      <c r="P1179" s="161"/>
    </row>
    <row r="1180" spans="8:16" x14ac:dyDescent="0.15">
      <c r="K1180" s="161"/>
      <c r="L1180" s="161"/>
      <c r="M1180" s="161"/>
      <c r="N1180" s="161"/>
      <c r="O1180" s="161"/>
      <c r="P1180" s="161"/>
    </row>
    <row r="1181" spans="8:16" x14ac:dyDescent="0.15">
      <c r="K1181" s="161"/>
      <c r="L1181" s="161"/>
      <c r="M1181" s="161"/>
      <c r="N1181" s="161"/>
      <c r="O1181" s="161"/>
      <c r="P1181" s="161"/>
    </row>
    <row r="1182" spans="8:16" x14ac:dyDescent="0.15">
      <c r="L1182" s="161"/>
      <c r="M1182" s="161"/>
      <c r="N1182" s="161"/>
      <c r="O1182" s="161"/>
      <c r="P1182" s="161"/>
    </row>
    <row r="1183" spans="8:16" x14ac:dyDescent="0.15">
      <c r="L1183" s="161"/>
      <c r="M1183" s="161"/>
      <c r="N1183" s="161"/>
      <c r="O1183" s="161"/>
      <c r="P1183" s="161"/>
    </row>
    <row r="1184" spans="8:16" x14ac:dyDescent="0.15">
      <c r="L1184" s="161"/>
      <c r="M1184" s="161"/>
      <c r="N1184" s="161"/>
      <c r="O1184" s="161"/>
      <c r="P1184" s="161"/>
    </row>
    <row r="1185" spans="3:16" s="226" customFormat="1" x14ac:dyDescent="0.15">
      <c r="L1185" s="227"/>
      <c r="M1185" s="227"/>
      <c r="N1185" s="227"/>
      <c r="O1185" s="227"/>
      <c r="P1185" s="227"/>
    </row>
    <row r="1186" spans="3:16" x14ac:dyDescent="0.15">
      <c r="L1186" s="161"/>
      <c r="M1186" s="161"/>
      <c r="N1186" s="161"/>
      <c r="O1186" s="161"/>
      <c r="P1186" s="161"/>
    </row>
    <row r="1187" spans="3:16" x14ac:dyDescent="0.15">
      <c r="F1187" s="161"/>
      <c r="G1187" s="161"/>
      <c r="H1187" s="161"/>
      <c r="I1187" s="161"/>
      <c r="J1187" s="161"/>
      <c r="K1187" s="161"/>
      <c r="L1187" s="161"/>
      <c r="M1187" s="161"/>
      <c r="N1187" s="161"/>
      <c r="O1187" s="161"/>
      <c r="P1187" s="161"/>
    </row>
    <row r="1188" spans="3:16" x14ac:dyDescent="0.15">
      <c r="F1188" s="161"/>
      <c r="G1188" s="161"/>
      <c r="H1188" s="161"/>
      <c r="I1188" s="161"/>
      <c r="J1188" s="161"/>
      <c r="K1188" s="161"/>
      <c r="L1188" s="161"/>
      <c r="M1188" s="161"/>
      <c r="N1188" s="161"/>
      <c r="O1188" s="161"/>
      <c r="P1188" s="161"/>
    </row>
    <row r="1189" spans="3:16" x14ac:dyDescent="0.15">
      <c r="F1189" s="161"/>
      <c r="G1189" s="161"/>
      <c r="H1189" s="161"/>
      <c r="I1189" s="161"/>
      <c r="J1189" s="161"/>
      <c r="K1189" s="161"/>
      <c r="L1189" s="161"/>
      <c r="M1189" s="161"/>
      <c r="N1189" s="161"/>
      <c r="O1189" s="161"/>
      <c r="P1189" s="161"/>
    </row>
    <row r="1190" spans="3:16" x14ac:dyDescent="0.15">
      <c r="F1190" s="161"/>
      <c r="G1190" s="161"/>
      <c r="H1190" s="161"/>
      <c r="I1190" s="161"/>
      <c r="J1190" s="161"/>
      <c r="K1190" s="161"/>
      <c r="L1190" s="161"/>
      <c r="M1190" s="161"/>
      <c r="N1190" s="161"/>
      <c r="O1190" s="161"/>
      <c r="P1190" s="161"/>
    </row>
    <row r="1191" spans="3:16" x14ac:dyDescent="0.15">
      <c r="F1191" s="161"/>
      <c r="G1191" s="161"/>
      <c r="H1191" s="161"/>
      <c r="I1191" s="161"/>
      <c r="J1191" s="161"/>
      <c r="K1191" s="161"/>
    </row>
    <row r="1192" spans="3:16" x14ac:dyDescent="0.15">
      <c r="F1192" s="161"/>
      <c r="G1192" s="161"/>
      <c r="H1192" s="161"/>
      <c r="I1192" s="161"/>
      <c r="J1192" s="161"/>
      <c r="K1192" s="161"/>
    </row>
    <row r="1193" spans="3:16" x14ac:dyDescent="0.15">
      <c r="F1193" s="161"/>
      <c r="G1193" s="161"/>
      <c r="H1193" s="161"/>
      <c r="I1193" s="161"/>
      <c r="J1193" s="161"/>
      <c r="K1193" s="161"/>
    </row>
    <row r="1194" spans="3:16" x14ac:dyDescent="0.15">
      <c r="F1194" s="161"/>
      <c r="G1194" s="161"/>
      <c r="H1194" s="161"/>
      <c r="I1194" s="161"/>
      <c r="J1194" s="161"/>
      <c r="K1194" s="161"/>
    </row>
    <row r="1195" spans="3:16" x14ac:dyDescent="0.15">
      <c r="F1195" s="161"/>
      <c r="G1195" s="161"/>
      <c r="H1195" s="161"/>
      <c r="I1195" s="161"/>
      <c r="J1195" s="161"/>
      <c r="K1195" s="161"/>
    </row>
    <row r="1196" spans="3:16" x14ac:dyDescent="0.15">
      <c r="F1196" s="161"/>
      <c r="G1196" s="161"/>
      <c r="H1196" s="161"/>
      <c r="I1196" s="161"/>
      <c r="J1196" s="161"/>
      <c r="K1196" s="161"/>
    </row>
    <row r="1197" spans="3:16" x14ac:dyDescent="0.15">
      <c r="F1197" s="161"/>
      <c r="G1197" s="161"/>
      <c r="H1197" s="161"/>
      <c r="I1197" s="161"/>
      <c r="J1197" s="161"/>
      <c r="K1197" s="161"/>
    </row>
    <row r="1198" spans="3:16" x14ac:dyDescent="0.15">
      <c r="C1198" s="161"/>
      <c r="D1198" s="161"/>
      <c r="E1198" s="161"/>
      <c r="F1198" s="161"/>
      <c r="G1198" s="161"/>
      <c r="H1198" s="161"/>
      <c r="I1198" s="161"/>
      <c r="J1198" s="161"/>
      <c r="K1198" s="161"/>
    </row>
    <row r="1199" spans="3:16" x14ac:dyDescent="0.15">
      <c r="C1199" s="161"/>
      <c r="D1199" s="161"/>
      <c r="E1199" s="161"/>
      <c r="F1199" s="161"/>
      <c r="G1199" s="161"/>
      <c r="H1199" s="161"/>
      <c r="I1199" s="161"/>
      <c r="J1199" s="161"/>
      <c r="K1199" s="161"/>
    </row>
    <row r="1200" spans="3:16" x14ac:dyDescent="0.15">
      <c r="C1200" s="161"/>
      <c r="D1200" s="161"/>
      <c r="E1200" s="161"/>
      <c r="F1200" s="161"/>
      <c r="G1200" s="161"/>
      <c r="H1200" s="161"/>
      <c r="I1200" s="161"/>
      <c r="J1200" s="161"/>
      <c r="K1200" s="161"/>
    </row>
    <row r="1201" spans="3:11" x14ac:dyDescent="0.15">
      <c r="C1201" s="161"/>
      <c r="D1201" s="161"/>
      <c r="E1201" s="161"/>
      <c r="F1201" s="161"/>
      <c r="G1201" s="161"/>
      <c r="H1201" s="161"/>
      <c r="I1201" s="161"/>
      <c r="J1201" s="161"/>
      <c r="K1201" s="161"/>
    </row>
    <row r="1202" spans="3:11" x14ac:dyDescent="0.15">
      <c r="C1202" s="161"/>
      <c r="D1202" s="161"/>
      <c r="E1202" s="161"/>
      <c r="F1202" s="161"/>
      <c r="G1202" s="161"/>
      <c r="H1202" s="161"/>
      <c r="I1202" s="161"/>
      <c r="J1202" s="161"/>
      <c r="K1202" s="161"/>
    </row>
    <row r="1203" spans="3:11" x14ac:dyDescent="0.15">
      <c r="D1203" s="161"/>
      <c r="E1203" s="161"/>
      <c r="F1203" s="161"/>
      <c r="G1203" s="161"/>
      <c r="I1203" s="161"/>
      <c r="J1203" s="161"/>
      <c r="K1203" s="161"/>
    </row>
    <row r="1258" spans="17:18" x14ac:dyDescent="0.15">
      <c r="Q1258" s="135"/>
      <c r="R1258" s="135"/>
    </row>
    <row r="1265" spans="16:21" x14ac:dyDescent="0.15">
      <c r="Q1265" s="228" t="s">
        <v>757</v>
      </c>
      <c r="R1265" s="228" t="s">
        <v>758</v>
      </c>
      <c r="S1265" s="228" t="s">
        <v>759</v>
      </c>
      <c r="T1265" s="228" t="s">
        <v>760</v>
      </c>
      <c r="U1265" s="228" t="s">
        <v>761</v>
      </c>
    </row>
    <row r="1266" spans="16:21" x14ac:dyDescent="0.15">
      <c r="Q1266" s="229" t="s">
        <v>742</v>
      </c>
      <c r="R1266" s="229" t="s">
        <v>742</v>
      </c>
      <c r="S1266" s="229" t="s">
        <v>742</v>
      </c>
      <c r="T1266" s="229" t="s">
        <v>742</v>
      </c>
      <c r="U1266" s="229" t="s">
        <v>742</v>
      </c>
    </row>
    <row r="1267" spans="16:21" x14ac:dyDescent="0.15">
      <c r="P1267" s="149" t="s">
        <v>1028</v>
      </c>
      <c r="Q1267" s="137" t="s">
        <v>828</v>
      </c>
      <c r="R1267" s="230">
        <f t="shared" ref="R1267:R1284" si="13">R$1319</f>
        <v>0</v>
      </c>
      <c r="S1267" s="231" t="e">
        <f t="shared" ref="S1267:T1284" si="14">S$1318</f>
        <v>#VALUE!</v>
      </c>
      <c r="T1267" s="231" t="str">
        <f t="shared" si="14"/>
        <v xml:space="preserve">  </v>
      </c>
      <c r="U1267" s="232">
        <f>F665</f>
        <v>0</v>
      </c>
    </row>
    <row r="1268" spans="16:21" x14ac:dyDescent="0.15">
      <c r="P1268" s="136" t="s">
        <v>573</v>
      </c>
      <c r="Q1268" s="148" t="s">
        <v>926</v>
      </c>
      <c r="R1268" s="230">
        <f t="shared" si="13"/>
        <v>0</v>
      </c>
      <c r="S1268" s="231" t="e">
        <f t="shared" si="14"/>
        <v>#VALUE!</v>
      </c>
      <c r="T1268" s="231" t="str">
        <f t="shared" si="14"/>
        <v xml:space="preserve">  </v>
      </c>
      <c r="U1268" s="232">
        <f>F666</f>
        <v>0</v>
      </c>
    </row>
    <row r="1269" spans="16:21" x14ac:dyDescent="0.15">
      <c r="P1269" s="136" t="s">
        <v>349</v>
      </c>
      <c r="Q1269" s="137" t="s">
        <v>794</v>
      </c>
      <c r="R1269" s="230">
        <f t="shared" si="13"/>
        <v>0</v>
      </c>
      <c r="S1269" s="231" t="e">
        <f t="shared" si="14"/>
        <v>#VALUE!</v>
      </c>
      <c r="T1269" s="231" t="str">
        <f t="shared" si="14"/>
        <v xml:space="preserve">  </v>
      </c>
      <c r="U1269" s="232">
        <f>F667</f>
        <v>0</v>
      </c>
    </row>
    <row r="1270" spans="16:21" x14ac:dyDescent="0.15">
      <c r="P1270" s="136" t="s">
        <v>350</v>
      </c>
      <c r="Q1270" s="137" t="s">
        <v>247</v>
      </c>
      <c r="R1270" s="230">
        <f t="shared" si="13"/>
        <v>0</v>
      </c>
      <c r="S1270" s="231" t="e">
        <f t="shared" si="14"/>
        <v>#VALUE!</v>
      </c>
      <c r="T1270" s="231" t="str">
        <f t="shared" si="14"/>
        <v xml:space="preserve">  </v>
      </c>
      <c r="U1270" s="232">
        <f>F669</f>
        <v>0</v>
      </c>
    </row>
    <row r="1271" spans="16:21" x14ac:dyDescent="0.15">
      <c r="P1271" s="233" t="s">
        <v>1033</v>
      </c>
      <c r="Q1271" s="137" t="s">
        <v>353</v>
      </c>
      <c r="R1271" s="230">
        <f t="shared" si="13"/>
        <v>0</v>
      </c>
      <c r="S1271" s="231" t="e">
        <f t="shared" si="14"/>
        <v>#VALUE!</v>
      </c>
      <c r="T1271" s="231" t="str">
        <f t="shared" si="14"/>
        <v xml:space="preserve">  </v>
      </c>
      <c r="U1271" s="232">
        <f>F671</f>
        <v>0</v>
      </c>
    </row>
    <row r="1272" spans="16:21" x14ac:dyDescent="0.15">
      <c r="Q1272" s="137" t="s">
        <v>354</v>
      </c>
      <c r="R1272" s="230">
        <f t="shared" si="13"/>
        <v>0</v>
      </c>
      <c r="S1272" s="231" t="e">
        <f t="shared" si="14"/>
        <v>#VALUE!</v>
      </c>
      <c r="T1272" s="231" t="str">
        <f t="shared" si="14"/>
        <v xml:space="preserve">  </v>
      </c>
      <c r="U1272" s="232">
        <f>F673</f>
        <v>0</v>
      </c>
    </row>
    <row r="1273" spans="16:21" x14ac:dyDescent="0.15">
      <c r="Q1273" s="137" t="s">
        <v>813</v>
      </c>
      <c r="R1273" s="230">
        <f t="shared" si="13"/>
        <v>0</v>
      </c>
      <c r="S1273" s="231" t="e">
        <f t="shared" si="14"/>
        <v>#VALUE!</v>
      </c>
      <c r="T1273" s="231" t="str">
        <f t="shared" si="14"/>
        <v xml:space="preserve">  </v>
      </c>
      <c r="U1273" s="232">
        <f>F675</f>
        <v>0</v>
      </c>
    </row>
    <row r="1274" spans="16:21" x14ac:dyDescent="0.15">
      <c r="Q1274" s="137" t="s">
        <v>837</v>
      </c>
      <c r="R1274" s="230">
        <f t="shared" si="13"/>
        <v>0</v>
      </c>
      <c r="S1274" s="231" t="e">
        <f t="shared" si="14"/>
        <v>#VALUE!</v>
      </c>
      <c r="T1274" s="231" t="str">
        <f t="shared" si="14"/>
        <v xml:space="preserve">  </v>
      </c>
      <c r="U1274" s="232">
        <f>F677</f>
        <v>0</v>
      </c>
    </row>
    <row r="1275" spans="16:21" x14ac:dyDescent="0.15">
      <c r="Q1275" s="137" t="s">
        <v>838</v>
      </c>
      <c r="R1275" s="230">
        <f t="shared" si="13"/>
        <v>0</v>
      </c>
      <c r="S1275" s="231" t="e">
        <f t="shared" si="14"/>
        <v>#VALUE!</v>
      </c>
      <c r="T1275" s="231" t="str">
        <f t="shared" si="14"/>
        <v xml:space="preserve">  </v>
      </c>
      <c r="U1275" s="232">
        <f>F679</f>
        <v>0</v>
      </c>
    </row>
    <row r="1276" spans="16:21" x14ac:dyDescent="0.15">
      <c r="Q1276" s="137" t="s">
        <v>839</v>
      </c>
      <c r="R1276" s="230">
        <f t="shared" si="13"/>
        <v>0</v>
      </c>
      <c r="S1276" s="231" t="e">
        <f t="shared" si="14"/>
        <v>#VALUE!</v>
      </c>
      <c r="T1276" s="231" t="str">
        <f t="shared" si="14"/>
        <v xml:space="preserve">  </v>
      </c>
      <c r="U1276" s="232">
        <f>F681</f>
        <v>0</v>
      </c>
    </row>
    <row r="1277" spans="16:21" x14ac:dyDescent="0.15">
      <c r="Q1277" s="137" t="s">
        <v>1029</v>
      </c>
      <c r="R1277" s="230">
        <f t="shared" si="13"/>
        <v>0</v>
      </c>
      <c r="S1277" s="231" t="e">
        <f t="shared" si="14"/>
        <v>#VALUE!</v>
      </c>
      <c r="T1277" s="231" t="str">
        <f t="shared" si="14"/>
        <v xml:space="preserve">  </v>
      </c>
      <c r="U1277" s="232">
        <f>F683</f>
        <v>0</v>
      </c>
    </row>
    <row r="1278" spans="16:21" x14ac:dyDescent="0.15">
      <c r="Q1278" s="137" t="s">
        <v>1030</v>
      </c>
      <c r="R1278" s="230">
        <f t="shared" si="13"/>
        <v>0</v>
      </c>
      <c r="S1278" s="231" t="e">
        <f t="shared" si="14"/>
        <v>#VALUE!</v>
      </c>
      <c r="T1278" s="231" t="str">
        <f t="shared" si="14"/>
        <v xml:space="preserve">  </v>
      </c>
      <c r="U1278" s="232">
        <f>F685</f>
        <v>0</v>
      </c>
    </row>
    <row r="1279" spans="16:21" x14ac:dyDescent="0.15">
      <c r="Q1279" s="148" t="s">
        <v>1031</v>
      </c>
      <c r="R1279" s="230">
        <f t="shared" si="13"/>
        <v>0</v>
      </c>
      <c r="S1279" s="231" t="e">
        <f t="shared" si="14"/>
        <v>#VALUE!</v>
      </c>
      <c r="T1279" s="231" t="str">
        <f t="shared" si="14"/>
        <v xml:space="preserve">  </v>
      </c>
      <c r="U1279" s="232">
        <f>F687</f>
        <v>0</v>
      </c>
    </row>
    <row r="1280" spans="16:21" x14ac:dyDescent="0.15">
      <c r="Q1280" s="148" t="s">
        <v>929</v>
      </c>
      <c r="R1280" s="230">
        <f t="shared" si="13"/>
        <v>0</v>
      </c>
      <c r="S1280" s="231" t="e">
        <f t="shared" si="14"/>
        <v>#VALUE!</v>
      </c>
      <c r="T1280" s="231" t="str">
        <f t="shared" si="14"/>
        <v xml:space="preserve">  </v>
      </c>
      <c r="U1280" s="232">
        <f>F689</f>
        <v>0</v>
      </c>
    </row>
    <row r="1281" spans="16:21" x14ac:dyDescent="0.15">
      <c r="Q1281" s="137" t="s">
        <v>1029</v>
      </c>
      <c r="R1281" s="230">
        <f t="shared" si="13"/>
        <v>0</v>
      </c>
      <c r="S1281" s="231" t="e">
        <f t="shared" si="14"/>
        <v>#VALUE!</v>
      </c>
      <c r="T1281" s="231" t="str">
        <f t="shared" si="14"/>
        <v xml:space="preserve">  </v>
      </c>
      <c r="U1281" s="232">
        <f>J683</f>
        <v>0</v>
      </c>
    </row>
    <row r="1282" spans="16:21" x14ac:dyDescent="0.15">
      <c r="Q1282" s="137" t="s">
        <v>1030</v>
      </c>
      <c r="R1282" s="230">
        <f t="shared" si="13"/>
        <v>0</v>
      </c>
      <c r="S1282" s="231" t="e">
        <f t="shared" si="14"/>
        <v>#VALUE!</v>
      </c>
      <c r="T1282" s="231" t="str">
        <f t="shared" si="14"/>
        <v xml:space="preserve">  </v>
      </c>
      <c r="U1282" s="232">
        <f>J685</f>
        <v>0</v>
      </c>
    </row>
    <row r="1283" spans="16:21" x14ac:dyDescent="0.15">
      <c r="Q1283" s="148" t="s">
        <v>1031</v>
      </c>
      <c r="R1283" s="230">
        <f t="shared" si="13"/>
        <v>0</v>
      </c>
      <c r="S1283" s="231" t="e">
        <f t="shared" si="14"/>
        <v>#VALUE!</v>
      </c>
      <c r="T1283" s="231" t="str">
        <f t="shared" si="14"/>
        <v xml:space="preserve">  </v>
      </c>
      <c r="U1283" s="232">
        <f>J687</f>
        <v>0</v>
      </c>
    </row>
    <row r="1284" spans="16:21" x14ac:dyDescent="0.15">
      <c r="Q1284" s="148" t="s">
        <v>929</v>
      </c>
      <c r="R1284" s="230">
        <f t="shared" si="13"/>
        <v>0</v>
      </c>
      <c r="S1284" s="231" t="e">
        <f t="shared" si="14"/>
        <v>#VALUE!</v>
      </c>
      <c r="T1284" s="231" t="str">
        <f t="shared" si="14"/>
        <v xml:space="preserve">  </v>
      </c>
      <c r="U1284" s="232">
        <f>J689</f>
        <v>0</v>
      </c>
    </row>
    <row r="1285" spans="16:21" x14ac:dyDescent="0.15">
      <c r="P1285" s="149" t="s">
        <v>925</v>
      </c>
      <c r="Q1285" s="137" t="s">
        <v>828</v>
      </c>
      <c r="R1285" s="230">
        <f t="shared" ref="R1285:R1317" si="15">R$1319</f>
        <v>0</v>
      </c>
      <c r="S1285" s="231" t="e">
        <f t="shared" ref="S1285:T1302" si="16">S$1318</f>
        <v>#VALUE!</v>
      </c>
      <c r="T1285" s="231" t="str">
        <f t="shared" si="16"/>
        <v xml:space="preserve">  </v>
      </c>
      <c r="U1285" s="232">
        <f>F624</f>
        <v>0</v>
      </c>
    </row>
    <row r="1286" spans="16:21" x14ac:dyDescent="0.15">
      <c r="P1286" s="136" t="s">
        <v>573</v>
      </c>
      <c r="Q1286" s="148" t="s">
        <v>926</v>
      </c>
      <c r="R1286" s="230">
        <f t="shared" si="15"/>
        <v>0</v>
      </c>
      <c r="S1286" s="231" t="e">
        <f t="shared" si="16"/>
        <v>#VALUE!</v>
      </c>
      <c r="T1286" s="231" t="str">
        <f t="shared" si="16"/>
        <v xml:space="preserve">  </v>
      </c>
      <c r="U1286" s="232">
        <f>F625</f>
        <v>0</v>
      </c>
    </row>
    <row r="1287" spans="16:21" x14ac:dyDescent="0.15">
      <c r="P1287" s="136" t="s">
        <v>349</v>
      </c>
      <c r="Q1287" s="137" t="s">
        <v>794</v>
      </c>
      <c r="R1287" s="230">
        <f t="shared" si="15"/>
        <v>0</v>
      </c>
      <c r="S1287" s="231" t="e">
        <f t="shared" si="16"/>
        <v>#VALUE!</v>
      </c>
      <c r="T1287" s="231" t="str">
        <f t="shared" si="16"/>
        <v xml:space="preserve">  </v>
      </c>
      <c r="U1287" s="232">
        <f>F626</f>
        <v>0</v>
      </c>
    </row>
    <row r="1288" spans="16:21" x14ac:dyDescent="0.15">
      <c r="P1288" s="136" t="s">
        <v>350</v>
      </c>
      <c r="Q1288" s="137" t="s">
        <v>247</v>
      </c>
      <c r="R1288" s="230">
        <f t="shared" si="15"/>
        <v>0</v>
      </c>
      <c r="S1288" s="231" t="e">
        <f t="shared" si="16"/>
        <v>#VALUE!</v>
      </c>
      <c r="T1288" s="231" t="str">
        <f t="shared" si="16"/>
        <v xml:space="preserve">  </v>
      </c>
      <c r="U1288" s="232">
        <f>F628</f>
        <v>0</v>
      </c>
    </row>
    <row r="1289" spans="16:21" x14ac:dyDescent="0.15">
      <c r="P1289" s="233" t="s">
        <v>927</v>
      </c>
      <c r="Q1289" s="137" t="s">
        <v>353</v>
      </c>
      <c r="R1289" s="230">
        <f t="shared" si="15"/>
        <v>0</v>
      </c>
      <c r="S1289" s="231" t="e">
        <f t="shared" si="16"/>
        <v>#VALUE!</v>
      </c>
      <c r="T1289" s="231" t="str">
        <f t="shared" si="16"/>
        <v xml:space="preserve">  </v>
      </c>
      <c r="U1289" s="232">
        <f>F630</f>
        <v>0</v>
      </c>
    </row>
    <row r="1290" spans="16:21" x14ac:dyDescent="0.15">
      <c r="Q1290" s="137" t="s">
        <v>354</v>
      </c>
      <c r="R1290" s="230">
        <f t="shared" si="15"/>
        <v>0</v>
      </c>
      <c r="S1290" s="231" t="e">
        <f t="shared" si="16"/>
        <v>#VALUE!</v>
      </c>
      <c r="T1290" s="231" t="str">
        <f t="shared" si="16"/>
        <v xml:space="preserve">  </v>
      </c>
      <c r="U1290" s="232">
        <f>F632</f>
        <v>0</v>
      </c>
    </row>
    <row r="1291" spans="16:21" x14ac:dyDescent="0.15">
      <c r="Q1291" s="137" t="s">
        <v>813</v>
      </c>
      <c r="R1291" s="230">
        <f t="shared" si="15"/>
        <v>0</v>
      </c>
      <c r="S1291" s="231" t="e">
        <f t="shared" si="16"/>
        <v>#VALUE!</v>
      </c>
      <c r="T1291" s="231" t="str">
        <f t="shared" si="16"/>
        <v xml:space="preserve">  </v>
      </c>
      <c r="U1291" s="232">
        <f>F634</f>
        <v>0</v>
      </c>
    </row>
    <row r="1292" spans="16:21" x14ac:dyDescent="0.15">
      <c r="Q1292" s="137" t="s">
        <v>837</v>
      </c>
      <c r="R1292" s="230">
        <f t="shared" si="15"/>
        <v>0</v>
      </c>
      <c r="S1292" s="231" t="e">
        <f t="shared" si="16"/>
        <v>#VALUE!</v>
      </c>
      <c r="T1292" s="231" t="str">
        <f t="shared" si="16"/>
        <v xml:space="preserve">  </v>
      </c>
      <c r="U1292" s="232">
        <f>F636</f>
        <v>0</v>
      </c>
    </row>
    <row r="1293" spans="16:21" x14ac:dyDescent="0.15">
      <c r="Q1293" s="137" t="s">
        <v>838</v>
      </c>
      <c r="R1293" s="230">
        <f t="shared" si="15"/>
        <v>0</v>
      </c>
      <c r="S1293" s="231" t="e">
        <f t="shared" si="16"/>
        <v>#VALUE!</v>
      </c>
      <c r="T1293" s="231" t="str">
        <f t="shared" si="16"/>
        <v xml:space="preserve">  </v>
      </c>
      <c r="U1293" s="232">
        <f>F638</f>
        <v>0</v>
      </c>
    </row>
    <row r="1294" spans="16:21" x14ac:dyDescent="0.15">
      <c r="Q1294" s="137" t="s">
        <v>839</v>
      </c>
      <c r="R1294" s="230">
        <f t="shared" si="15"/>
        <v>0</v>
      </c>
      <c r="S1294" s="231" t="e">
        <f t="shared" si="16"/>
        <v>#VALUE!</v>
      </c>
      <c r="T1294" s="231" t="str">
        <f t="shared" si="16"/>
        <v xml:space="preserve">  </v>
      </c>
      <c r="U1294" s="232">
        <f>F640</f>
        <v>0</v>
      </c>
    </row>
    <row r="1295" spans="16:21" x14ac:dyDescent="0.15">
      <c r="Q1295" s="137" t="s">
        <v>840</v>
      </c>
      <c r="R1295" s="230">
        <f t="shared" si="15"/>
        <v>0</v>
      </c>
      <c r="S1295" s="231" t="e">
        <f t="shared" si="16"/>
        <v>#VALUE!</v>
      </c>
      <c r="T1295" s="231" t="str">
        <f t="shared" si="16"/>
        <v xml:space="preserve">  </v>
      </c>
      <c r="U1295" s="232">
        <f>F642</f>
        <v>0</v>
      </c>
    </row>
    <row r="1296" spans="16:21" x14ac:dyDescent="0.15">
      <c r="Q1296" s="137" t="s">
        <v>844</v>
      </c>
      <c r="R1296" s="230">
        <f t="shared" si="15"/>
        <v>0</v>
      </c>
      <c r="S1296" s="231" t="e">
        <f t="shared" si="16"/>
        <v>#VALUE!</v>
      </c>
      <c r="T1296" s="231" t="str">
        <f t="shared" si="16"/>
        <v xml:space="preserve">  </v>
      </c>
      <c r="U1296" s="232">
        <f>F644</f>
        <v>0</v>
      </c>
    </row>
    <row r="1297" spans="16:21" x14ac:dyDescent="0.15">
      <c r="Q1297" s="148" t="s">
        <v>928</v>
      </c>
      <c r="R1297" s="230">
        <f t="shared" si="15"/>
        <v>0</v>
      </c>
      <c r="S1297" s="231" t="e">
        <f t="shared" si="16"/>
        <v>#VALUE!</v>
      </c>
      <c r="T1297" s="231" t="str">
        <f t="shared" si="16"/>
        <v xml:space="preserve">  </v>
      </c>
      <c r="U1297" s="232">
        <f>F646</f>
        <v>0</v>
      </c>
    </row>
    <row r="1298" spans="16:21" x14ac:dyDescent="0.15">
      <c r="Q1298" s="148" t="s">
        <v>929</v>
      </c>
      <c r="R1298" s="230">
        <f t="shared" si="15"/>
        <v>0</v>
      </c>
      <c r="S1298" s="231" t="e">
        <f t="shared" si="16"/>
        <v>#VALUE!</v>
      </c>
      <c r="T1298" s="231" t="str">
        <f t="shared" si="16"/>
        <v xml:space="preserve">  </v>
      </c>
      <c r="U1298" s="232">
        <f>F648</f>
        <v>0</v>
      </c>
    </row>
    <row r="1299" spans="16:21" x14ac:dyDescent="0.15">
      <c r="Q1299" s="137" t="s">
        <v>840</v>
      </c>
      <c r="R1299" s="230">
        <f t="shared" si="15"/>
        <v>0</v>
      </c>
      <c r="S1299" s="231" t="e">
        <f t="shared" si="16"/>
        <v>#VALUE!</v>
      </c>
      <c r="T1299" s="231" t="str">
        <f t="shared" si="16"/>
        <v xml:space="preserve">  </v>
      </c>
      <c r="U1299" s="232">
        <f>J642</f>
        <v>0</v>
      </c>
    </row>
    <row r="1300" spans="16:21" x14ac:dyDescent="0.15">
      <c r="Q1300" s="137" t="s">
        <v>844</v>
      </c>
      <c r="R1300" s="230">
        <f t="shared" si="15"/>
        <v>0</v>
      </c>
      <c r="S1300" s="231" t="e">
        <f t="shared" si="16"/>
        <v>#VALUE!</v>
      </c>
      <c r="T1300" s="231" t="str">
        <f t="shared" si="16"/>
        <v xml:space="preserve">  </v>
      </c>
      <c r="U1300" s="232">
        <f>J644</f>
        <v>0</v>
      </c>
    </row>
    <row r="1301" spans="16:21" x14ac:dyDescent="0.15">
      <c r="Q1301" s="148" t="s">
        <v>928</v>
      </c>
      <c r="R1301" s="230">
        <f t="shared" si="15"/>
        <v>0</v>
      </c>
      <c r="S1301" s="231" t="e">
        <f t="shared" si="16"/>
        <v>#VALUE!</v>
      </c>
      <c r="T1301" s="231" t="str">
        <f t="shared" si="16"/>
        <v xml:space="preserve">  </v>
      </c>
      <c r="U1301" s="232">
        <f>J646</f>
        <v>0</v>
      </c>
    </row>
    <row r="1302" spans="16:21" x14ac:dyDescent="0.15">
      <c r="Q1302" s="148" t="s">
        <v>929</v>
      </c>
      <c r="R1302" s="230">
        <f t="shared" si="15"/>
        <v>0</v>
      </c>
      <c r="S1302" s="231" t="e">
        <f t="shared" si="16"/>
        <v>#VALUE!</v>
      </c>
      <c r="T1302" s="231" t="str">
        <f t="shared" si="16"/>
        <v xml:space="preserve">  </v>
      </c>
      <c r="U1302" s="232">
        <f>J648</f>
        <v>0</v>
      </c>
    </row>
    <row r="1303" spans="16:21" x14ac:dyDescent="0.15">
      <c r="P1303" s="136" t="s">
        <v>352</v>
      </c>
      <c r="Q1303" s="137" t="s">
        <v>828</v>
      </c>
      <c r="R1303" s="230">
        <f t="shared" si="15"/>
        <v>0</v>
      </c>
      <c r="S1303" s="231" t="e">
        <f t="shared" ref="S1303:T1317" si="17">S$1318</f>
        <v>#VALUE!</v>
      </c>
      <c r="T1303" s="231" t="str">
        <f t="shared" si="17"/>
        <v xml:space="preserve">  </v>
      </c>
      <c r="U1303" s="232">
        <f>F586</f>
        <v>0</v>
      </c>
    </row>
    <row r="1304" spans="16:21" x14ac:dyDescent="0.15">
      <c r="P1304" s="136" t="s">
        <v>573</v>
      </c>
      <c r="Q1304" s="137" t="s">
        <v>794</v>
      </c>
      <c r="R1304" s="230">
        <f t="shared" si="15"/>
        <v>0</v>
      </c>
      <c r="S1304" s="231" t="e">
        <f t="shared" si="17"/>
        <v>#VALUE!</v>
      </c>
      <c r="T1304" s="231" t="str">
        <f t="shared" si="17"/>
        <v xml:space="preserve">  </v>
      </c>
      <c r="U1304" s="232">
        <f>F587</f>
        <v>0</v>
      </c>
    </row>
    <row r="1305" spans="16:21" x14ac:dyDescent="0.15">
      <c r="P1305" s="136" t="s">
        <v>349</v>
      </c>
      <c r="Q1305" s="137" t="s">
        <v>247</v>
      </c>
      <c r="R1305" s="230">
        <f t="shared" si="15"/>
        <v>0</v>
      </c>
      <c r="S1305" s="231" t="e">
        <f t="shared" si="17"/>
        <v>#VALUE!</v>
      </c>
      <c r="T1305" s="231" t="str">
        <f t="shared" si="17"/>
        <v xml:space="preserve">  </v>
      </c>
      <c r="U1305" s="232">
        <f>F589</f>
        <v>0</v>
      </c>
    </row>
    <row r="1306" spans="16:21" x14ac:dyDescent="0.15">
      <c r="P1306" s="136" t="s">
        <v>350</v>
      </c>
      <c r="Q1306" s="137" t="s">
        <v>353</v>
      </c>
      <c r="R1306" s="230">
        <f t="shared" si="15"/>
        <v>0</v>
      </c>
      <c r="S1306" s="231" t="e">
        <f t="shared" si="17"/>
        <v>#VALUE!</v>
      </c>
      <c r="T1306" s="231" t="str">
        <f t="shared" si="17"/>
        <v xml:space="preserve">  </v>
      </c>
      <c r="U1306" s="232">
        <f>F591</f>
        <v>0</v>
      </c>
    </row>
    <row r="1307" spans="16:21" x14ac:dyDescent="0.15">
      <c r="P1307" s="234" t="s">
        <v>351</v>
      </c>
      <c r="Q1307" s="137" t="s">
        <v>354</v>
      </c>
      <c r="R1307" s="230">
        <f t="shared" si="15"/>
        <v>0</v>
      </c>
      <c r="S1307" s="231" t="e">
        <f t="shared" si="17"/>
        <v>#VALUE!</v>
      </c>
      <c r="T1307" s="231" t="str">
        <f t="shared" si="17"/>
        <v xml:space="preserve">  </v>
      </c>
      <c r="U1307" s="232">
        <f>F593</f>
        <v>0</v>
      </c>
    </row>
    <row r="1308" spans="16:21" x14ac:dyDescent="0.15">
      <c r="Q1308" s="137" t="s">
        <v>813</v>
      </c>
      <c r="R1308" s="230">
        <f t="shared" si="15"/>
        <v>0</v>
      </c>
      <c r="S1308" s="231" t="e">
        <f t="shared" si="17"/>
        <v>#VALUE!</v>
      </c>
      <c r="T1308" s="231" t="str">
        <f t="shared" si="17"/>
        <v xml:space="preserve">  </v>
      </c>
      <c r="U1308" s="232">
        <f>F595</f>
        <v>0</v>
      </c>
    </row>
    <row r="1309" spans="16:21" x14ac:dyDescent="0.15">
      <c r="Q1309" s="137" t="s">
        <v>837</v>
      </c>
      <c r="R1309" s="230">
        <f t="shared" si="15"/>
        <v>0</v>
      </c>
      <c r="S1309" s="231" t="e">
        <f t="shared" si="17"/>
        <v>#VALUE!</v>
      </c>
      <c r="T1309" s="231" t="str">
        <f t="shared" si="17"/>
        <v xml:space="preserve">  </v>
      </c>
      <c r="U1309" s="232">
        <f>F597</f>
        <v>0</v>
      </c>
    </row>
    <row r="1310" spans="16:21" x14ac:dyDescent="0.15">
      <c r="Q1310" s="137" t="s">
        <v>838</v>
      </c>
      <c r="R1310" s="230">
        <f t="shared" si="15"/>
        <v>0</v>
      </c>
      <c r="S1310" s="231" t="e">
        <f t="shared" si="17"/>
        <v>#VALUE!</v>
      </c>
      <c r="T1310" s="231" t="str">
        <f t="shared" si="17"/>
        <v xml:space="preserve">  </v>
      </c>
      <c r="U1310" s="232">
        <f>F599</f>
        <v>0</v>
      </c>
    </row>
    <row r="1311" spans="16:21" x14ac:dyDescent="0.15">
      <c r="Q1311" s="137" t="s">
        <v>839</v>
      </c>
      <c r="R1311" s="230">
        <f t="shared" si="15"/>
        <v>0</v>
      </c>
      <c r="S1311" s="231" t="e">
        <f t="shared" si="17"/>
        <v>#VALUE!</v>
      </c>
      <c r="T1311" s="231" t="str">
        <f t="shared" si="17"/>
        <v xml:space="preserve">  </v>
      </c>
      <c r="U1311" s="232">
        <f>F601</f>
        <v>0</v>
      </c>
    </row>
    <row r="1312" spans="16:21" x14ac:dyDescent="0.15">
      <c r="Q1312" s="137" t="s">
        <v>840</v>
      </c>
      <c r="R1312" s="230">
        <f t="shared" si="15"/>
        <v>0</v>
      </c>
      <c r="S1312" s="231" t="e">
        <f t="shared" si="17"/>
        <v>#VALUE!</v>
      </c>
      <c r="T1312" s="231" t="str">
        <f t="shared" si="17"/>
        <v xml:space="preserve">  </v>
      </c>
      <c r="U1312" s="232">
        <f>F603</f>
        <v>0</v>
      </c>
    </row>
    <row r="1313" spans="15:21" x14ac:dyDescent="0.15">
      <c r="Q1313" s="137" t="s">
        <v>844</v>
      </c>
      <c r="R1313" s="230">
        <f t="shared" si="15"/>
        <v>0</v>
      </c>
      <c r="S1313" s="231" t="e">
        <f t="shared" si="17"/>
        <v>#VALUE!</v>
      </c>
      <c r="T1313" s="231" t="str">
        <f t="shared" si="17"/>
        <v xml:space="preserve">  </v>
      </c>
      <c r="U1313" s="232">
        <f>F605</f>
        <v>0</v>
      </c>
    </row>
    <row r="1314" spans="15:21" x14ac:dyDescent="0.15">
      <c r="Q1314" s="137" t="s">
        <v>845</v>
      </c>
      <c r="R1314" s="230">
        <f t="shared" si="15"/>
        <v>0</v>
      </c>
      <c r="S1314" s="231" t="e">
        <f t="shared" si="17"/>
        <v>#VALUE!</v>
      </c>
      <c r="T1314" s="231" t="str">
        <f t="shared" si="17"/>
        <v xml:space="preserve">  </v>
      </c>
      <c r="U1314" s="232">
        <f>F607</f>
        <v>0</v>
      </c>
    </row>
    <row r="1315" spans="15:21" x14ac:dyDescent="0.15">
      <c r="O1315" s="235"/>
      <c r="P1315" s="235"/>
      <c r="Q1315" s="148" t="s">
        <v>840</v>
      </c>
      <c r="R1315" s="236">
        <f t="shared" si="15"/>
        <v>0</v>
      </c>
      <c r="S1315" s="237" t="e">
        <f t="shared" si="17"/>
        <v>#VALUE!</v>
      </c>
      <c r="T1315" s="237" t="str">
        <f t="shared" si="17"/>
        <v xml:space="preserve">  </v>
      </c>
      <c r="U1315" s="238">
        <f>J603</f>
        <v>0</v>
      </c>
    </row>
    <row r="1316" spans="15:21" x14ac:dyDescent="0.15">
      <c r="O1316" s="235"/>
      <c r="P1316" s="235"/>
      <c r="Q1316" s="148" t="s">
        <v>844</v>
      </c>
      <c r="R1316" s="236">
        <f t="shared" si="15"/>
        <v>0</v>
      </c>
      <c r="S1316" s="237" t="e">
        <f t="shared" si="17"/>
        <v>#VALUE!</v>
      </c>
      <c r="T1316" s="237" t="str">
        <f t="shared" si="17"/>
        <v xml:space="preserve">  </v>
      </c>
      <c r="U1316" s="238">
        <f>J605</f>
        <v>0</v>
      </c>
    </row>
    <row r="1317" spans="15:21" x14ac:dyDescent="0.15">
      <c r="Q1317" s="148" t="s">
        <v>845</v>
      </c>
      <c r="R1317" s="236">
        <f t="shared" si="15"/>
        <v>0</v>
      </c>
      <c r="S1317" s="237" t="e">
        <f t="shared" si="17"/>
        <v>#VALUE!</v>
      </c>
      <c r="T1317" s="237" t="str">
        <f t="shared" si="17"/>
        <v xml:space="preserve">  </v>
      </c>
      <c r="U1317" s="238">
        <f>J607</f>
        <v>0</v>
      </c>
    </row>
    <row r="1318" spans="15:21" x14ac:dyDescent="0.15">
      <c r="Q1318" s="137" t="s">
        <v>762</v>
      </c>
      <c r="R1318" s="239">
        <f>E8</f>
        <v>0</v>
      </c>
      <c r="S1318" s="231" t="e">
        <f>IF(T1318&gt;3,RIGHT(E9,2),VALUE(RIGHT(E9,2))+1)</f>
        <v>#VALUE!</v>
      </c>
      <c r="T1318" s="231" t="str">
        <f>IF(ISERR(VLOOKUP(LEFT(E$9,3),X6:AA17,2)),"  ",VLOOKUP(LEFT(E$9,3),X6:AA17,2))</f>
        <v xml:space="preserve">  </v>
      </c>
      <c r="U1318" s="232">
        <f>F14</f>
        <v>0</v>
      </c>
    </row>
    <row r="1319" spans="15:21" x14ac:dyDescent="0.15">
      <c r="Q1319" s="137" t="s">
        <v>763</v>
      </c>
      <c r="R1319" s="230">
        <f>R$1318</f>
        <v>0</v>
      </c>
      <c r="S1319" s="231" t="e">
        <f>S$1318</f>
        <v>#VALUE!</v>
      </c>
      <c r="T1319" s="231" t="str">
        <f>T$1318</f>
        <v xml:space="preserve">  </v>
      </c>
      <c r="U1319" s="232">
        <f>(F16*-1)</f>
        <v>0</v>
      </c>
    </row>
    <row r="1320" spans="15:21" x14ac:dyDescent="0.15">
      <c r="Q1320" s="137" t="s">
        <v>764</v>
      </c>
      <c r="R1320" s="230">
        <f t="shared" ref="R1320:R1387" si="18">R$1319</f>
        <v>0</v>
      </c>
      <c r="S1320" s="231" t="e">
        <f t="shared" ref="S1320:T1340" si="19">S$1318</f>
        <v>#VALUE!</v>
      </c>
      <c r="T1320" s="231" t="str">
        <f t="shared" si="19"/>
        <v xml:space="preserve">  </v>
      </c>
      <c r="U1320" s="232">
        <f>F23</f>
        <v>0</v>
      </c>
    </row>
    <row r="1321" spans="15:21" x14ac:dyDescent="0.15">
      <c r="Q1321" s="137" t="s">
        <v>765</v>
      </c>
      <c r="R1321" s="230">
        <f t="shared" si="18"/>
        <v>0</v>
      </c>
      <c r="S1321" s="231" t="e">
        <f t="shared" si="19"/>
        <v>#VALUE!</v>
      </c>
      <c r="T1321" s="231" t="str">
        <f t="shared" si="19"/>
        <v xml:space="preserve">  </v>
      </c>
      <c r="U1321" s="232">
        <f>F38</f>
        <v>0</v>
      </c>
    </row>
    <row r="1322" spans="15:21" x14ac:dyDescent="0.15">
      <c r="Q1322" s="137" t="s">
        <v>766</v>
      </c>
      <c r="R1322" s="230">
        <f t="shared" si="18"/>
        <v>0</v>
      </c>
      <c r="S1322" s="231" t="e">
        <f t="shared" si="19"/>
        <v>#VALUE!</v>
      </c>
      <c r="T1322" s="231" t="str">
        <f t="shared" si="19"/>
        <v xml:space="preserve">  </v>
      </c>
      <c r="U1322" s="232">
        <f>F39</f>
        <v>0</v>
      </c>
    </row>
    <row r="1323" spans="15:21" x14ac:dyDescent="0.15">
      <c r="Q1323" s="137" t="s">
        <v>767</v>
      </c>
      <c r="R1323" s="230">
        <f t="shared" si="18"/>
        <v>0</v>
      </c>
      <c r="S1323" s="231" t="e">
        <f t="shared" si="19"/>
        <v>#VALUE!</v>
      </c>
      <c r="T1323" s="231" t="str">
        <f t="shared" si="19"/>
        <v xml:space="preserve">  </v>
      </c>
      <c r="U1323" s="232">
        <f>E121</f>
        <v>0</v>
      </c>
    </row>
    <row r="1324" spans="15:21" x14ac:dyDescent="0.15">
      <c r="Q1324" s="137" t="s">
        <v>768</v>
      </c>
      <c r="R1324" s="230">
        <f t="shared" si="18"/>
        <v>0</v>
      </c>
      <c r="S1324" s="231" t="e">
        <f t="shared" si="19"/>
        <v>#VALUE!</v>
      </c>
      <c r="T1324" s="231" t="str">
        <f t="shared" si="19"/>
        <v xml:space="preserve">  </v>
      </c>
      <c r="U1324" s="232">
        <f>E125</f>
        <v>0</v>
      </c>
    </row>
    <row r="1325" spans="15:21" x14ac:dyDescent="0.15">
      <c r="Q1325" s="137" t="s">
        <v>769</v>
      </c>
      <c r="R1325" s="230">
        <f t="shared" si="18"/>
        <v>0</v>
      </c>
      <c r="S1325" s="231" t="e">
        <f t="shared" si="19"/>
        <v>#VALUE!</v>
      </c>
      <c r="T1325" s="231" t="str">
        <f t="shared" si="19"/>
        <v xml:space="preserve">  </v>
      </c>
      <c r="U1325" s="232">
        <f>E128</f>
        <v>0</v>
      </c>
    </row>
    <row r="1326" spans="15:21" x14ac:dyDescent="0.15">
      <c r="Q1326" s="137" t="s">
        <v>308</v>
      </c>
      <c r="R1326" s="230">
        <f t="shared" si="18"/>
        <v>0</v>
      </c>
      <c r="S1326" s="231" t="e">
        <f t="shared" si="19"/>
        <v>#VALUE!</v>
      </c>
      <c r="T1326" s="231" t="str">
        <f t="shared" si="19"/>
        <v xml:space="preserve">  </v>
      </c>
      <c r="U1326" s="232">
        <f>E130</f>
        <v>0</v>
      </c>
    </row>
    <row r="1327" spans="15:21" x14ac:dyDescent="0.15">
      <c r="Q1327" s="137" t="s">
        <v>770</v>
      </c>
      <c r="R1327" s="230">
        <f t="shared" si="18"/>
        <v>0</v>
      </c>
      <c r="S1327" s="231" t="e">
        <f t="shared" si="19"/>
        <v>#VALUE!</v>
      </c>
      <c r="T1327" s="231" t="str">
        <f t="shared" si="19"/>
        <v xml:space="preserve">  </v>
      </c>
      <c r="U1327" s="232">
        <f>E134</f>
        <v>0</v>
      </c>
    </row>
    <row r="1328" spans="15:21" x14ac:dyDescent="0.15">
      <c r="Q1328" s="137" t="s">
        <v>771</v>
      </c>
      <c r="R1328" s="230">
        <f t="shared" si="18"/>
        <v>0</v>
      </c>
      <c r="S1328" s="231" t="e">
        <f t="shared" si="19"/>
        <v>#VALUE!</v>
      </c>
      <c r="T1328" s="231" t="str">
        <f t="shared" si="19"/>
        <v xml:space="preserve">  </v>
      </c>
      <c r="U1328" s="232">
        <f>E137</f>
        <v>0</v>
      </c>
    </row>
    <row r="1329" spans="17:21" x14ac:dyDescent="0.15">
      <c r="Q1329" s="137" t="s">
        <v>772</v>
      </c>
      <c r="R1329" s="230">
        <f t="shared" si="18"/>
        <v>0</v>
      </c>
      <c r="S1329" s="231" t="e">
        <f t="shared" si="19"/>
        <v>#VALUE!</v>
      </c>
      <c r="T1329" s="231" t="str">
        <f t="shared" si="19"/>
        <v xml:space="preserve">  </v>
      </c>
      <c r="U1329" s="232">
        <f>E139</f>
        <v>0</v>
      </c>
    </row>
    <row r="1330" spans="17:21" x14ac:dyDescent="0.15">
      <c r="Q1330" s="137" t="s">
        <v>773</v>
      </c>
      <c r="R1330" s="230">
        <f t="shared" si="18"/>
        <v>0</v>
      </c>
      <c r="S1330" s="231" t="e">
        <f t="shared" si="19"/>
        <v>#VALUE!</v>
      </c>
      <c r="T1330" s="231" t="str">
        <f t="shared" si="19"/>
        <v xml:space="preserve">  </v>
      </c>
      <c r="U1330" s="232">
        <f>H139</f>
        <v>0</v>
      </c>
    </row>
    <row r="1331" spans="17:21" x14ac:dyDescent="0.15">
      <c r="Q1331" s="137" t="s">
        <v>774</v>
      </c>
      <c r="R1331" s="230">
        <f t="shared" si="18"/>
        <v>0</v>
      </c>
      <c r="S1331" s="231" t="e">
        <f t="shared" si="19"/>
        <v>#VALUE!</v>
      </c>
      <c r="T1331" s="231" t="str">
        <f t="shared" si="19"/>
        <v xml:space="preserve">  </v>
      </c>
      <c r="U1331" s="232">
        <f>E141</f>
        <v>0</v>
      </c>
    </row>
    <row r="1332" spans="17:21" x14ac:dyDescent="0.15">
      <c r="Q1332" s="137" t="s">
        <v>775</v>
      </c>
      <c r="R1332" s="230">
        <f t="shared" si="18"/>
        <v>0</v>
      </c>
      <c r="S1332" s="231" t="e">
        <f t="shared" si="19"/>
        <v>#VALUE!</v>
      </c>
      <c r="T1332" s="231" t="str">
        <f t="shared" si="19"/>
        <v xml:space="preserve">  </v>
      </c>
      <c r="U1332" s="232">
        <f>H141</f>
        <v>0</v>
      </c>
    </row>
    <row r="1333" spans="17:21" x14ac:dyDescent="0.15">
      <c r="Q1333" s="137" t="s">
        <v>776</v>
      </c>
      <c r="R1333" s="230">
        <f t="shared" si="18"/>
        <v>0</v>
      </c>
      <c r="S1333" s="231" t="e">
        <f t="shared" si="19"/>
        <v>#VALUE!</v>
      </c>
      <c r="T1333" s="231" t="str">
        <f t="shared" si="19"/>
        <v xml:space="preserve">  </v>
      </c>
      <c r="U1333" s="232">
        <f>E144+E147</f>
        <v>0</v>
      </c>
    </row>
    <row r="1334" spans="17:21" x14ac:dyDescent="0.15">
      <c r="Q1334" s="137" t="s">
        <v>777</v>
      </c>
      <c r="R1334" s="230">
        <f t="shared" si="18"/>
        <v>0</v>
      </c>
      <c r="S1334" s="231" t="e">
        <f t="shared" si="19"/>
        <v>#VALUE!</v>
      </c>
      <c r="T1334" s="231" t="str">
        <f t="shared" si="19"/>
        <v xml:space="preserve">  </v>
      </c>
      <c r="U1334" s="232">
        <f>H144+H147</f>
        <v>0</v>
      </c>
    </row>
    <row r="1335" spans="17:21" x14ac:dyDescent="0.15">
      <c r="Q1335" s="137" t="s">
        <v>778</v>
      </c>
      <c r="R1335" s="230">
        <f t="shared" si="18"/>
        <v>0</v>
      </c>
      <c r="S1335" s="231" t="e">
        <f t="shared" si="19"/>
        <v>#VALUE!</v>
      </c>
      <c r="T1335" s="231" t="str">
        <f t="shared" si="19"/>
        <v xml:space="preserve">  </v>
      </c>
      <c r="U1335" s="232">
        <f>E150</f>
        <v>0</v>
      </c>
    </row>
    <row r="1336" spans="17:21" x14ac:dyDescent="0.15">
      <c r="Q1336" s="137" t="s">
        <v>779</v>
      </c>
      <c r="R1336" s="230">
        <f t="shared" si="18"/>
        <v>0</v>
      </c>
      <c r="S1336" s="231" t="e">
        <f t="shared" si="19"/>
        <v>#VALUE!</v>
      </c>
      <c r="T1336" s="231" t="str">
        <f t="shared" si="19"/>
        <v xml:space="preserve">  </v>
      </c>
      <c r="U1336" s="232">
        <f>H150</f>
        <v>0</v>
      </c>
    </row>
    <row r="1337" spans="17:21" x14ac:dyDescent="0.15">
      <c r="Q1337" s="137" t="s">
        <v>780</v>
      </c>
      <c r="R1337" s="230">
        <f t="shared" si="18"/>
        <v>0</v>
      </c>
      <c r="S1337" s="231" t="e">
        <f t="shared" si="19"/>
        <v>#VALUE!</v>
      </c>
      <c r="T1337" s="231" t="str">
        <f t="shared" si="19"/>
        <v xml:space="preserve">  </v>
      </c>
      <c r="U1337" s="232">
        <f>E156</f>
        <v>0</v>
      </c>
    </row>
    <row r="1338" spans="17:21" x14ac:dyDescent="0.15">
      <c r="Q1338" s="137" t="s">
        <v>781</v>
      </c>
      <c r="R1338" s="230">
        <f t="shared" si="18"/>
        <v>0</v>
      </c>
      <c r="S1338" s="231" t="e">
        <f t="shared" si="19"/>
        <v>#VALUE!</v>
      </c>
      <c r="T1338" s="231" t="str">
        <f t="shared" si="19"/>
        <v xml:space="preserve">  </v>
      </c>
      <c r="U1338" s="232">
        <f>E153</f>
        <v>0</v>
      </c>
    </row>
    <row r="1339" spans="17:21" x14ac:dyDescent="0.15">
      <c r="Q1339" s="137" t="s">
        <v>782</v>
      </c>
      <c r="R1339" s="230">
        <f t="shared" si="18"/>
        <v>0</v>
      </c>
      <c r="S1339" s="231" t="e">
        <f t="shared" si="19"/>
        <v>#VALUE!</v>
      </c>
      <c r="T1339" s="231" t="str">
        <f t="shared" si="19"/>
        <v xml:space="preserve">  </v>
      </c>
      <c r="U1339" s="232">
        <f>F192</f>
        <v>0</v>
      </c>
    </row>
    <row r="1340" spans="17:21" x14ac:dyDescent="0.15">
      <c r="Q1340" s="137" t="s">
        <v>267</v>
      </c>
      <c r="R1340" s="230">
        <f t="shared" si="18"/>
        <v>0</v>
      </c>
      <c r="S1340" s="231" t="e">
        <f t="shared" si="19"/>
        <v>#VALUE!</v>
      </c>
      <c r="T1340" s="231" t="str">
        <f t="shared" si="19"/>
        <v xml:space="preserve">  </v>
      </c>
      <c r="U1340" s="232">
        <f>F198</f>
        <v>0</v>
      </c>
    </row>
    <row r="1341" spans="17:21" x14ac:dyDescent="0.15">
      <c r="Q1341" s="137" t="s">
        <v>783</v>
      </c>
      <c r="R1341" s="230">
        <f t="shared" si="18"/>
        <v>0</v>
      </c>
      <c r="S1341" s="231" t="e">
        <f t="shared" ref="S1341:T1363" si="20">S$1318</f>
        <v>#VALUE!</v>
      </c>
      <c r="T1341" s="231" t="str">
        <f t="shared" si="20"/>
        <v xml:space="preserve">  </v>
      </c>
      <c r="U1341" s="232">
        <f>F200</f>
        <v>0</v>
      </c>
    </row>
    <row r="1342" spans="17:21" x14ac:dyDescent="0.15">
      <c r="Q1342" s="137" t="s">
        <v>784</v>
      </c>
      <c r="R1342" s="230">
        <f t="shared" si="18"/>
        <v>0</v>
      </c>
      <c r="S1342" s="231" t="e">
        <f t="shared" si="20"/>
        <v>#VALUE!</v>
      </c>
      <c r="T1342" s="231" t="str">
        <f t="shared" si="20"/>
        <v xml:space="preserve">  </v>
      </c>
      <c r="U1342" s="232">
        <f>F203</f>
        <v>0</v>
      </c>
    </row>
    <row r="1343" spans="17:21" x14ac:dyDescent="0.15">
      <c r="Q1343" s="137" t="s">
        <v>266</v>
      </c>
      <c r="R1343" s="230">
        <f t="shared" si="18"/>
        <v>0</v>
      </c>
      <c r="S1343" s="231" t="e">
        <f t="shared" si="20"/>
        <v>#VALUE!</v>
      </c>
      <c r="T1343" s="231" t="str">
        <f t="shared" si="20"/>
        <v xml:space="preserve">  </v>
      </c>
      <c r="U1343" s="232">
        <f>F205</f>
        <v>0</v>
      </c>
    </row>
    <row r="1344" spans="17:21" x14ac:dyDescent="0.15">
      <c r="Q1344" s="137" t="s">
        <v>785</v>
      </c>
      <c r="R1344" s="230">
        <f t="shared" si="18"/>
        <v>0</v>
      </c>
      <c r="S1344" s="231" t="e">
        <f t="shared" si="20"/>
        <v>#VALUE!</v>
      </c>
      <c r="T1344" s="231" t="str">
        <f t="shared" si="20"/>
        <v xml:space="preserve">  </v>
      </c>
      <c r="U1344" s="232">
        <f>F206</f>
        <v>0</v>
      </c>
    </row>
    <row r="1345" spans="16:21" x14ac:dyDescent="0.15">
      <c r="Q1345" s="137" t="s">
        <v>786</v>
      </c>
      <c r="R1345" s="230">
        <f t="shared" si="18"/>
        <v>0</v>
      </c>
      <c r="S1345" s="231" t="e">
        <f t="shared" si="20"/>
        <v>#VALUE!</v>
      </c>
      <c r="T1345" s="231" t="str">
        <f t="shared" si="20"/>
        <v xml:space="preserve">  </v>
      </c>
      <c r="U1345" s="232">
        <f>F717</f>
        <v>0</v>
      </c>
    </row>
    <row r="1346" spans="16:21" x14ac:dyDescent="0.15">
      <c r="Q1346" s="137" t="s">
        <v>787</v>
      </c>
      <c r="R1346" s="230">
        <f t="shared" si="18"/>
        <v>0</v>
      </c>
      <c r="S1346" s="231" t="e">
        <f t="shared" si="20"/>
        <v>#VALUE!</v>
      </c>
      <c r="T1346" s="231" t="str">
        <f t="shared" si="20"/>
        <v xml:space="preserve">  </v>
      </c>
      <c r="U1346" s="232">
        <f>F719</f>
        <v>0</v>
      </c>
    </row>
    <row r="1347" spans="16:21" x14ac:dyDescent="0.15">
      <c r="Q1347" s="137" t="s">
        <v>788</v>
      </c>
      <c r="R1347" s="230">
        <f t="shared" si="18"/>
        <v>0</v>
      </c>
      <c r="S1347" s="231" t="e">
        <f t="shared" si="20"/>
        <v>#VALUE!</v>
      </c>
      <c r="T1347" s="231" t="str">
        <f t="shared" si="20"/>
        <v xml:space="preserve">  </v>
      </c>
      <c r="U1347" s="232">
        <f>F724</f>
        <v>0</v>
      </c>
    </row>
    <row r="1348" spans="16:21" x14ac:dyDescent="0.15">
      <c r="Q1348" s="137" t="s">
        <v>789</v>
      </c>
      <c r="R1348" s="230">
        <f t="shared" si="18"/>
        <v>0</v>
      </c>
      <c r="S1348" s="231" t="e">
        <f t="shared" si="20"/>
        <v>#VALUE!</v>
      </c>
      <c r="T1348" s="231" t="str">
        <f t="shared" si="20"/>
        <v xml:space="preserve">  </v>
      </c>
      <c r="U1348" s="232">
        <f>F735</f>
        <v>0</v>
      </c>
    </row>
    <row r="1349" spans="16:21" x14ac:dyDescent="0.15">
      <c r="Q1349" s="137" t="s">
        <v>790</v>
      </c>
      <c r="R1349" s="230">
        <f t="shared" si="18"/>
        <v>0</v>
      </c>
      <c r="S1349" s="231" t="e">
        <f t="shared" si="20"/>
        <v>#VALUE!</v>
      </c>
      <c r="T1349" s="231" t="str">
        <f t="shared" si="20"/>
        <v xml:space="preserve">  </v>
      </c>
      <c r="U1349" s="232">
        <f>F760</f>
        <v>0</v>
      </c>
    </row>
    <row r="1350" spans="16:21" x14ac:dyDescent="0.15">
      <c r="Q1350" s="137" t="s">
        <v>791</v>
      </c>
      <c r="R1350" s="230">
        <f t="shared" si="18"/>
        <v>0</v>
      </c>
      <c r="S1350" s="231" t="e">
        <f t="shared" si="20"/>
        <v>#VALUE!</v>
      </c>
      <c r="T1350" s="231" t="str">
        <f t="shared" si="20"/>
        <v xml:space="preserve">  </v>
      </c>
      <c r="U1350" s="232">
        <f>F762</f>
        <v>0</v>
      </c>
    </row>
    <row r="1351" spans="16:21" x14ac:dyDescent="0.15">
      <c r="Q1351" s="137" t="s">
        <v>792</v>
      </c>
      <c r="R1351" s="230">
        <f t="shared" si="18"/>
        <v>0</v>
      </c>
      <c r="S1351" s="231" t="e">
        <f t="shared" si="20"/>
        <v>#VALUE!</v>
      </c>
      <c r="T1351" s="231" t="str">
        <f t="shared" si="20"/>
        <v xml:space="preserve">  </v>
      </c>
      <c r="U1351" s="232">
        <f>F48</f>
        <v>0</v>
      </c>
    </row>
    <row r="1352" spans="16:21" x14ac:dyDescent="0.15">
      <c r="Q1352" s="137" t="s">
        <v>793</v>
      </c>
      <c r="R1352" s="230">
        <f t="shared" si="18"/>
        <v>0</v>
      </c>
      <c r="S1352" s="231" t="e">
        <f t="shared" si="20"/>
        <v>#VALUE!</v>
      </c>
      <c r="T1352" s="231" t="str">
        <f t="shared" si="20"/>
        <v xml:space="preserve">  </v>
      </c>
      <c r="U1352" s="232">
        <f>F45</f>
        <v>0</v>
      </c>
    </row>
    <row r="1353" spans="16:21" x14ac:dyDescent="0.15">
      <c r="Q1353" s="137" t="s">
        <v>939</v>
      </c>
      <c r="R1353" s="230">
        <f t="shared" si="18"/>
        <v>0</v>
      </c>
      <c r="S1353" s="231" t="e">
        <f t="shared" si="20"/>
        <v>#VALUE!</v>
      </c>
      <c r="T1353" s="231" t="str">
        <f t="shared" si="20"/>
        <v xml:space="preserve">  </v>
      </c>
      <c r="U1353" s="232">
        <f>F46</f>
        <v>0</v>
      </c>
    </row>
    <row r="1354" spans="16:21" x14ac:dyDescent="0.15">
      <c r="Q1354" s="137" t="s">
        <v>970</v>
      </c>
      <c r="R1354" s="230">
        <f t="shared" si="18"/>
        <v>0</v>
      </c>
      <c r="S1354" s="231" t="e">
        <f t="shared" si="20"/>
        <v>#VALUE!</v>
      </c>
      <c r="T1354" s="231" t="str">
        <f t="shared" si="20"/>
        <v xml:space="preserve">  </v>
      </c>
      <c r="U1354" s="232">
        <f>F47</f>
        <v>0</v>
      </c>
    </row>
    <row r="1355" spans="16:21" x14ac:dyDescent="0.15">
      <c r="P1355" s="136" t="s">
        <v>494</v>
      </c>
      <c r="Q1355" s="137" t="s">
        <v>257</v>
      </c>
      <c r="R1355" s="230">
        <f t="shared" si="18"/>
        <v>0</v>
      </c>
      <c r="S1355" s="231" t="e">
        <f t="shared" si="20"/>
        <v>#VALUE!</v>
      </c>
      <c r="T1355" s="231" t="str">
        <f t="shared" si="20"/>
        <v xml:space="preserve">  </v>
      </c>
      <c r="U1355" s="232">
        <f t="shared" ref="U1355:U1389" si="21">F228</f>
        <v>0</v>
      </c>
    </row>
    <row r="1356" spans="16:21" x14ac:dyDescent="0.15">
      <c r="Q1356" s="137" t="s">
        <v>794</v>
      </c>
      <c r="R1356" s="230">
        <f t="shared" si="18"/>
        <v>0</v>
      </c>
      <c r="S1356" s="231" t="e">
        <f t="shared" si="20"/>
        <v>#VALUE!</v>
      </c>
      <c r="T1356" s="231" t="str">
        <f t="shared" si="20"/>
        <v xml:space="preserve">  </v>
      </c>
      <c r="U1356" s="232">
        <f t="shared" si="21"/>
        <v>0</v>
      </c>
    </row>
    <row r="1357" spans="16:21" x14ac:dyDescent="0.15">
      <c r="Q1357" s="137" t="s">
        <v>795</v>
      </c>
      <c r="R1357" s="230">
        <f t="shared" si="18"/>
        <v>0</v>
      </c>
      <c r="S1357" s="231" t="e">
        <f t="shared" si="20"/>
        <v>#VALUE!</v>
      </c>
      <c r="T1357" s="231" t="str">
        <f t="shared" si="20"/>
        <v xml:space="preserve">  </v>
      </c>
      <c r="U1357" s="232">
        <f t="shared" si="21"/>
        <v>0</v>
      </c>
    </row>
    <row r="1358" spans="16:21" x14ac:dyDescent="0.15">
      <c r="Q1358" s="137" t="s">
        <v>796</v>
      </c>
      <c r="R1358" s="230">
        <f t="shared" si="18"/>
        <v>0</v>
      </c>
      <c r="S1358" s="231" t="e">
        <f t="shared" si="20"/>
        <v>#VALUE!</v>
      </c>
      <c r="T1358" s="231" t="str">
        <f t="shared" si="20"/>
        <v xml:space="preserve">  </v>
      </c>
      <c r="U1358" s="232">
        <f t="shared" si="21"/>
        <v>0</v>
      </c>
    </row>
    <row r="1359" spans="16:21" x14ac:dyDescent="0.15">
      <c r="Q1359" s="137" t="s">
        <v>797</v>
      </c>
      <c r="R1359" s="230">
        <f t="shared" si="18"/>
        <v>0</v>
      </c>
      <c r="S1359" s="231" t="e">
        <f t="shared" si="20"/>
        <v>#VALUE!</v>
      </c>
      <c r="T1359" s="231" t="str">
        <f t="shared" si="20"/>
        <v xml:space="preserve">  </v>
      </c>
      <c r="U1359" s="232">
        <f t="shared" si="21"/>
        <v>0</v>
      </c>
    </row>
    <row r="1360" spans="16:21" x14ac:dyDescent="0.15">
      <c r="Q1360" s="137" t="s">
        <v>798</v>
      </c>
      <c r="R1360" s="230">
        <f t="shared" si="18"/>
        <v>0</v>
      </c>
      <c r="S1360" s="231" t="e">
        <f t="shared" si="20"/>
        <v>#VALUE!</v>
      </c>
      <c r="T1360" s="231" t="str">
        <f t="shared" si="20"/>
        <v xml:space="preserve">  </v>
      </c>
      <c r="U1360" s="232">
        <f t="shared" si="21"/>
        <v>0</v>
      </c>
    </row>
    <row r="1361" spans="17:21" x14ac:dyDescent="0.15">
      <c r="Q1361" s="137" t="s">
        <v>799</v>
      </c>
      <c r="R1361" s="230">
        <f t="shared" si="18"/>
        <v>0</v>
      </c>
      <c r="S1361" s="231" t="e">
        <f t="shared" si="20"/>
        <v>#VALUE!</v>
      </c>
      <c r="T1361" s="231" t="str">
        <f t="shared" si="20"/>
        <v xml:space="preserve">  </v>
      </c>
      <c r="U1361" s="232">
        <f t="shared" si="21"/>
        <v>0</v>
      </c>
    </row>
    <row r="1362" spans="17:21" x14ac:dyDescent="0.15">
      <c r="Q1362" s="137" t="s">
        <v>800</v>
      </c>
      <c r="R1362" s="230">
        <f t="shared" si="18"/>
        <v>0</v>
      </c>
      <c r="S1362" s="231" t="e">
        <f t="shared" si="20"/>
        <v>#VALUE!</v>
      </c>
      <c r="T1362" s="231" t="str">
        <f t="shared" si="20"/>
        <v xml:space="preserve">  </v>
      </c>
      <c r="U1362" s="232">
        <f t="shared" si="21"/>
        <v>0</v>
      </c>
    </row>
    <row r="1363" spans="17:21" x14ac:dyDescent="0.15">
      <c r="Q1363" s="137" t="s">
        <v>801</v>
      </c>
      <c r="R1363" s="230">
        <f t="shared" si="18"/>
        <v>0</v>
      </c>
      <c r="S1363" s="231" t="e">
        <f t="shared" si="20"/>
        <v>#VALUE!</v>
      </c>
      <c r="T1363" s="231" t="str">
        <f t="shared" si="20"/>
        <v xml:space="preserve">  </v>
      </c>
      <c r="U1363" s="232">
        <f t="shared" si="21"/>
        <v>0</v>
      </c>
    </row>
    <row r="1364" spans="17:21" x14ac:dyDescent="0.15">
      <c r="Q1364" s="137" t="s">
        <v>802</v>
      </c>
      <c r="R1364" s="230">
        <f t="shared" si="18"/>
        <v>0</v>
      </c>
      <c r="S1364" s="231" t="e">
        <f t="shared" ref="S1364:T1383" si="22">S$1318</f>
        <v>#VALUE!</v>
      </c>
      <c r="T1364" s="231" t="str">
        <f t="shared" si="22"/>
        <v xml:space="preserve">  </v>
      </c>
      <c r="U1364" s="232">
        <f t="shared" si="21"/>
        <v>0</v>
      </c>
    </row>
    <row r="1365" spans="17:21" x14ac:dyDescent="0.15">
      <c r="Q1365" s="137" t="s">
        <v>803</v>
      </c>
      <c r="R1365" s="230">
        <f t="shared" si="18"/>
        <v>0</v>
      </c>
      <c r="S1365" s="231" t="e">
        <f t="shared" si="22"/>
        <v>#VALUE!</v>
      </c>
      <c r="T1365" s="231" t="str">
        <f t="shared" si="22"/>
        <v xml:space="preserve">  </v>
      </c>
      <c r="U1365" s="232">
        <f t="shared" si="21"/>
        <v>0</v>
      </c>
    </row>
    <row r="1366" spans="17:21" x14ac:dyDescent="0.15">
      <c r="Q1366" s="137" t="s">
        <v>804</v>
      </c>
      <c r="R1366" s="230">
        <f t="shared" si="18"/>
        <v>0</v>
      </c>
      <c r="S1366" s="231" t="e">
        <f t="shared" si="22"/>
        <v>#VALUE!</v>
      </c>
      <c r="T1366" s="231" t="str">
        <f t="shared" si="22"/>
        <v xml:space="preserve">  </v>
      </c>
      <c r="U1366" s="232">
        <f t="shared" si="21"/>
        <v>0</v>
      </c>
    </row>
    <row r="1367" spans="17:21" x14ac:dyDescent="0.15">
      <c r="Q1367" s="137" t="s">
        <v>805</v>
      </c>
      <c r="R1367" s="230">
        <f t="shared" si="18"/>
        <v>0</v>
      </c>
      <c r="S1367" s="231" t="e">
        <f t="shared" si="22"/>
        <v>#VALUE!</v>
      </c>
      <c r="T1367" s="231" t="str">
        <f t="shared" si="22"/>
        <v xml:space="preserve">  </v>
      </c>
      <c r="U1367" s="232">
        <f t="shared" si="21"/>
        <v>0</v>
      </c>
    </row>
    <row r="1368" spans="17:21" x14ac:dyDescent="0.15">
      <c r="Q1368" s="137" t="s">
        <v>806</v>
      </c>
      <c r="R1368" s="230">
        <f t="shared" si="18"/>
        <v>0</v>
      </c>
      <c r="S1368" s="231" t="e">
        <f t="shared" si="22"/>
        <v>#VALUE!</v>
      </c>
      <c r="T1368" s="231" t="str">
        <f t="shared" si="22"/>
        <v xml:space="preserve">  </v>
      </c>
      <c r="U1368" s="232">
        <f t="shared" si="21"/>
        <v>0</v>
      </c>
    </row>
    <row r="1369" spans="17:21" x14ac:dyDescent="0.15">
      <c r="Q1369" s="137" t="s">
        <v>807</v>
      </c>
      <c r="R1369" s="230">
        <f t="shared" si="18"/>
        <v>0</v>
      </c>
      <c r="S1369" s="231" t="e">
        <f t="shared" si="22"/>
        <v>#VALUE!</v>
      </c>
      <c r="T1369" s="231" t="str">
        <f t="shared" si="22"/>
        <v xml:space="preserve">  </v>
      </c>
      <c r="U1369" s="232">
        <f t="shared" si="21"/>
        <v>0</v>
      </c>
    </row>
    <row r="1370" spans="17:21" x14ac:dyDescent="0.15">
      <c r="Q1370" s="137" t="s">
        <v>808</v>
      </c>
      <c r="R1370" s="230">
        <f t="shared" si="18"/>
        <v>0</v>
      </c>
      <c r="S1370" s="231" t="e">
        <f t="shared" si="22"/>
        <v>#VALUE!</v>
      </c>
      <c r="T1370" s="231" t="str">
        <f t="shared" si="22"/>
        <v xml:space="preserve">  </v>
      </c>
      <c r="U1370" s="232">
        <f t="shared" si="21"/>
        <v>0</v>
      </c>
    </row>
    <row r="1371" spans="17:21" x14ac:dyDescent="0.15">
      <c r="Q1371" s="137" t="s">
        <v>809</v>
      </c>
      <c r="R1371" s="230">
        <f t="shared" si="18"/>
        <v>0</v>
      </c>
      <c r="S1371" s="231" t="e">
        <f t="shared" si="22"/>
        <v>#VALUE!</v>
      </c>
      <c r="T1371" s="231" t="str">
        <f t="shared" si="22"/>
        <v xml:space="preserve">  </v>
      </c>
      <c r="U1371" s="232">
        <f t="shared" si="21"/>
        <v>0</v>
      </c>
    </row>
    <row r="1372" spans="17:21" x14ac:dyDescent="0.15">
      <c r="Q1372" s="137" t="s">
        <v>810</v>
      </c>
      <c r="R1372" s="230">
        <f t="shared" si="18"/>
        <v>0</v>
      </c>
      <c r="S1372" s="231" t="e">
        <f t="shared" si="22"/>
        <v>#VALUE!</v>
      </c>
      <c r="T1372" s="231" t="str">
        <f t="shared" si="22"/>
        <v xml:space="preserve">  </v>
      </c>
      <c r="U1372" s="232">
        <f t="shared" si="21"/>
        <v>0</v>
      </c>
    </row>
    <row r="1373" spans="17:21" x14ac:dyDescent="0.15">
      <c r="Q1373" s="137" t="s">
        <v>811</v>
      </c>
      <c r="R1373" s="230">
        <f t="shared" si="18"/>
        <v>0</v>
      </c>
      <c r="S1373" s="231" t="e">
        <f t="shared" si="22"/>
        <v>#VALUE!</v>
      </c>
      <c r="T1373" s="231" t="str">
        <f t="shared" si="22"/>
        <v xml:space="preserve">  </v>
      </c>
      <c r="U1373" s="232">
        <f t="shared" si="21"/>
        <v>0</v>
      </c>
    </row>
    <row r="1374" spans="17:21" x14ac:dyDescent="0.15">
      <c r="Q1374" s="137" t="s">
        <v>812</v>
      </c>
      <c r="R1374" s="230">
        <f t="shared" si="18"/>
        <v>0</v>
      </c>
      <c r="S1374" s="231" t="e">
        <f t="shared" si="22"/>
        <v>#VALUE!</v>
      </c>
      <c r="T1374" s="231" t="str">
        <f t="shared" si="22"/>
        <v xml:space="preserve">  </v>
      </c>
      <c r="U1374" s="232">
        <f t="shared" si="21"/>
        <v>0</v>
      </c>
    </row>
    <row r="1375" spans="17:21" x14ac:dyDescent="0.15">
      <c r="Q1375" s="137" t="s">
        <v>813</v>
      </c>
      <c r="R1375" s="230">
        <f t="shared" si="18"/>
        <v>0</v>
      </c>
      <c r="S1375" s="231" t="e">
        <f t="shared" si="22"/>
        <v>#VALUE!</v>
      </c>
      <c r="T1375" s="231" t="str">
        <f t="shared" si="22"/>
        <v xml:space="preserve">  </v>
      </c>
      <c r="U1375" s="232">
        <f t="shared" si="21"/>
        <v>0</v>
      </c>
    </row>
    <row r="1376" spans="17:21" x14ac:dyDescent="0.15">
      <c r="Q1376" s="137" t="s">
        <v>814</v>
      </c>
      <c r="R1376" s="230">
        <f t="shared" si="18"/>
        <v>0</v>
      </c>
      <c r="S1376" s="231" t="e">
        <f t="shared" si="22"/>
        <v>#VALUE!</v>
      </c>
      <c r="T1376" s="231" t="str">
        <f t="shared" si="22"/>
        <v xml:space="preserve">  </v>
      </c>
      <c r="U1376" s="232">
        <f t="shared" si="21"/>
        <v>0</v>
      </c>
    </row>
    <row r="1377" spans="16:21" x14ac:dyDescent="0.15">
      <c r="Q1377" s="137" t="s">
        <v>815</v>
      </c>
      <c r="R1377" s="230">
        <f t="shared" si="18"/>
        <v>0</v>
      </c>
      <c r="S1377" s="231" t="e">
        <f t="shared" si="22"/>
        <v>#VALUE!</v>
      </c>
      <c r="T1377" s="231" t="str">
        <f t="shared" si="22"/>
        <v xml:space="preserve">  </v>
      </c>
      <c r="U1377" s="232">
        <f t="shared" si="21"/>
        <v>0</v>
      </c>
    </row>
    <row r="1378" spans="16:21" x14ac:dyDescent="0.15">
      <c r="Q1378" s="137" t="s">
        <v>816</v>
      </c>
      <c r="R1378" s="230">
        <f t="shared" si="18"/>
        <v>0</v>
      </c>
      <c r="S1378" s="231" t="e">
        <f t="shared" si="22"/>
        <v>#VALUE!</v>
      </c>
      <c r="T1378" s="231" t="str">
        <f t="shared" si="22"/>
        <v xml:space="preserve">  </v>
      </c>
      <c r="U1378" s="232">
        <f t="shared" si="21"/>
        <v>0</v>
      </c>
    </row>
    <row r="1379" spans="16:21" x14ac:dyDescent="0.15">
      <c r="Q1379" s="137" t="s">
        <v>817</v>
      </c>
      <c r="R1379" s="230">
        <f t="shared" si="18"/>
        <v>0</v>
      </c>
      <c r="S1379" s="231" t="e">
        <f t="shared" si="22"/>
        <v>#VALUE!</v>
      </c>
      <c r="T1379" s="231" t="str">
        <f t="shared" si="22"/>
        <v xml:space="preserve">  </v>
      </c>
      <c r="U1379" s="232">
        <f t="shared" si="21"/>
        <v>0</v>
      </c>
    </row>
    <row r="1380" spans="16:21" x14ac:dyDescent="0.15">
      <c r="Q1380" s="137" t="s">
        <v>818</v>
      </c>
      <c r="R1380" s="230">
        <f t="shared" si="18"/>
        <v>0</v>
      </c>
      <c r="S1380" s="231" t="e">
        <f t="shared" si="22"/>
        <v>#VALUE!</v>
      </c>
      <c r="T1380" s="231" t="str">
        <f t="shared" si="22"/>
        <v xml:space="preserve">  </v>
      </c>
      <c r="U1380" s="232">
        <f t="shared" si="21"/>
        <v>0</v>
      </c>
    </row>
    <row r="1381" spans="16:21" x14ac:dyDescent="0.15">
      <c r="Q1381" s="137" t="s">
        <v>819</v>
      </c>
      <c r="R1381" s="230">
        <f t="shared" si="18"/>
        <v>0</v>
      </c>
      <c r="S1381" s="231" t="e">
        <f t="shared" si="22"/>
        <v>#VALUE!</v>
      </c>
      <c r="T1381" s="231" t="str">
        <f t="shared" si="22"/>
        <v xml:space="preserve">  </v>
      </c>
      <c r="U1381" s="232">
        <f t="shared" si="21"/>
        <v>0</v>
      </c>
    </row>
    <row r="1382" spans="16:21" x14ac:dyDescent="0.15">
      <c r="Q1382" s="137" t="s">
        <v>820</v>
      </c>
      <c r="R1382" s="230">
        <f t="shared" si="18"/>
        <v>0</v>
      </c>
      <c r="S1382" s="231" t="e">
        <f t="shared" si="22"/>
        <v>#VALUE!</v>
      </c>
      <c r="T1382" s="231" t="str">
        <f t="shared" si="22"/>
        <v xml:space="preserve">  </v>
      </c>
      <c r="U1382" s="232">
        <f t="shared" si="21"/>
        <v>0</v>
      </c>
    </row>
    <row r="1383" spans="16:21" x14ac:dyDescent="0.15">
      <c r="Q1383" s="137" t="s">
        <v>821</v>
      </c>
      <c r="R1383" s="230">
        <f t="shared" si="18"/>
        <v>0</v>
      </c>
      <c r="S1383" s="231" t="e">
        <f t="shared" si="22"/>
        <v>#VALUE!</v>
      </c>
      <c r="T1383" s="231" t="str">
        <f t="shared" si="22"/>
        <v xml:space="preserve">  </v>
      </c>
      <c r="U1383" s="232">
        <f t="shared" si="21"/>
        <v>0</v>
      </c>
    </row>
    <row r="1384" spans="16:21" x14ac:dyDescent="0.15">
      <c r="Q1384" s="137" t="s">
        <v>822</v>
      </c>
      <c r="R1384" s="230">
        <f t="shared" si="18"/>
        <v>0</v>
      </c>
      <c r="S1384" s="231" t="e">
        <f t="shared" ref="S1384:T1403" si="23">S$1318</f>
        <v>#VALUE!</v>
      </c>
      <c r="T1384" s="231" t="str">
        <f t="shared" si="23"/>
        <v xml:space="preserve">  </v>
      </c>
      <c r="U1384" s="232">
        <f t="shared" si="21"/>
        <v>0</v>
      </c>
    </row>
    <row r="1385" spans="16:21" x14ac:dyDescent="0.15">
      <c r="Q1385" s="137" t="s">
        <v>823</v>
      </c>
      <c r="R1385" s="230">
        <f t="shared" si="18"/>
        <v>0</v>
      </c>
      <c r="S1385" s="231" t="e">
        <f t="shared" si="23"/>
        <v>#VALUE!</v>
      </c>
      <c r="T1385" s="231" t="str">
        <f t="shared" si="23"/>
        <v xml:space="preserve">  </v>
      </c>
      <c r="U1385" s="232">
        <f t="shared" si="21"/>
        <v>0</v>
      </c>
    </row>
    <row r="1386" spans="16:21" x14ac:dyDescent="0.15">
      <c r="Q1386" s="137" t="s">
        <v>824</v>
      </c>
      <c r="R1386" s="230">
        <f t="shared" si="18"/>
        <v>0</v>
      </c>
      <c r="S1386" s="231" t="e">
        <f t="shared" si="23"/>
        <v>#VALUE!</v>
      </c>
      <c r="T1386" s="231" t="str">
        <f t="shared" si="23"/>
        <v xml:space="preserve">  </v>
      </c>
      <c r="U1386" s="232">
        <f t="shared" si="21"/>
        <v>0</v>
      </c>
    </row>
    <row r="1387" spans="16:21" x14ac:dyDescent="0.15">
      <c r="Q1387" s="137" t="s">
        <v>825</v>
      </c>
      <c r="R1387" s="230">
        <f t="shared" si="18"/>
        <v>0</v>
      </c>
      <c r="S1387" s="231" t="e">
        <f t="shared" si="23"/>
        <v>#VALUE!</v>
      </c>
      <c r="T1387" s="231" t="str">
        <f t="shared" si="23"/>
        <v xml:space="preserve">  </v>
      </c>
      <c r="U1387" s="232">
        <f t="shared" si="21"/>
        <v>0</v>
      </c>
    </row>
    <row r="1388" spans="16:21" x14ac:dyDescent="0.15">
      <c r="Q1388" s="137" t="s">
        <v>826</v>
      </c>
      <c r="R1388" s="230">
        <f t="shared" ref="R1388:R1451" si="24">R$1319</f>
        <v>0</v>
      </c>
      <c r="S1388" s="231" t="e">
        <f t="shared" si="23"/>
        <v>#VALUE!</v>
      </c>
      <c r="T1388" s="231" t="str">
        <f t="shared" si="23"/>
        <v xml:space="preserve">  </v>
      </c>
      <c r="U1388" s="232">
        <f t="shared" si="21"/>
        <v>0</v>
      </c>
    </row>
    <row r="1389" spans="16:21" x14ac:dyDescent="0.15">
      <c r="Q1389" s="137" t="s">
        <v>827</v>
      </c>
      <c r="R1389" s="230">
        <f t="shared" si="24"/>
        <v>0</v>
      </c>
      <c r="S1389" s="231" t="e">
        <f t="shared" si="23"/>
        <v>#VALUE!</v>
      </c>
      <c r="T1389" s="231" t="str">
        <f t="shared" si="23"/>
        <v xml:space="preserve">  </v>
      </c>
      <c r="U1389" s="232">
        <f t="shared" si="21"/>
        <v>0</v>
      </c>
    </row>
    <row r="1390" spans="16:21" x14ac:dyDescent="0.15">
      <c r="P1390" s="136" t="s">
        <v>495</v>
      </c>
      <c r="Q1390" s="137" t="s">
        <v>828</v>
      </c>
      <c r="R1390" s="230">
        <f t="shared" si="24"/>
        <v>0</v>
      </c>
      <c r="S1390" s="231" t="e">
        <f t="shared" si="23"/>
        <v>#VALUE!</v>
      </c>
      <c r="T1390" s="231" t="str">
        <f t="shared" si="23"/>
        <v xml:space="preserve">  </v>
      </c>
      <c r="U1390" s="232">
        <f>F281</f>
        <v>0</v>
      </c>
    </row>
    <row r="1391" spans="16:21" x14ac:dyDescent="0.15">
      <c r="Q1391" s="137" t="s">
        <v>794</v>
      </c>
      <c r="R1391" s="230">
        <f t="shared" si="24"/>
        <v>0</v>
      </c>
      <c r="S1391" s="231" t="e">
        <f t="shared" si="23"/>
        <v>#VALUE!</v>
      </c>
      <c r="T1391" s="231" t="str">
        <f t="shared" si="23"/>
        <v xml:space="preserve">  </v>
      </c>
      <c r="U1391" s="232">
        <f>F282</f>
        <v>0</v>
      </c>
    </row>
    <row r="1392" spans="16:21" x14ac:dyDescent="0.15">
      <c r="Q1392" s="137" t="s">
        <v>829</v>
      </c>
      <c r="R1392" s="230">
        <f t="shared" si="24"/>
        <v>0</v>
      </c>
      <c r="S1392" s="231" t="e">
        <f t="shared" si="23"/>
        <v>#VALUE!</v>
      </c>
      <c r="T1392" s="231" t="str">
        <f t="shared" si="23"/>
        <v xml:space="preserve">  </v>
      </c>
      <c r="U1392" s="232">
        <f>F283</f>
        <v>0</v>
      </c>
    </row>
    <row r="1393" spans="17:21" x14ac:dyDescent="0.15">
      <c r="Q1393" s="137" t="s">
        <v>830</v>
      </c>
      <c r="R1393" s="230">
        <f t="shared" si="24"/>
        <v>0</v>
      </c>
      <c r="S1393" s="231" t="e">
        <f t="shared" si="23"/>
        <v>#VALUE!</v>
      </c>
      <c r="T1393" s="231" t="str">
        <f t="shared" si="23"/>
        <v xml:space="preserve">  </v>
      </c>
      <c r="U1393" s="232">
        <f>F285</f>
        <v>0</v>
      </c>
    </row>
    <row r="1394" spans="17:21" x14ac:dyDescent="0.15">
      <c r="Q1394" s="137" t="s">
        <v>831</v>
      </c>
      <c r="R1394" s="230">
        <f t="shared" si="24"/>
        <v>0</v>
      </c>
      <c r="S1394" s="231" t="e">
        <f t="shared" si="23"/>
        <v>#VALUE!</v>
      </c>
      <c r="T1394" s="231" t="str">
        <f t="shared" si="23"/>
        <v xml:space="preserve">  </v>
      </c>
      <c r="U1394" s="232">
        <f>F287</f>
        <v>0</v>
      </c>
    </row>
    <row r="1395" spans="17:21" x14ac:dyDescent="0.15">
      <c r="Q1395" s="137" t="s">
        <v>832</v>
      </c>
      <c r="R1395" s="230">
        <f t="shared" si="24"/>
        <v>0</v>
      </c>
      <c r="S1395" s="231" t="e">
        <f t="shared" si="23"/>
        <v>#VALUE!</v>
      </c>
      <c r="T1395" s="231" t="str">
        <f t="shared" si="23"/>
        <v xml:space="preserve">  </v>
      </c>
      <c r="U1395" s="232">
        <f>F289</f>
        <v>0</v>
      </c>
    </row>
    <row r="1396" spans="17:21" x14ac:dyDescent="0.15">
      <c r="Q1396" s="137" t="s">
        <v>833</v>
      </c>
      <c r="R1396" s="230">
        <f t="shared" si="24"/>
        <v>0</v>
      </c>
      <c r="S1396" s="231" t="e">
        <f t="shared" si="23"/>
        <v>#VALUE!</v>
      </c>
      <c r="T1396" s="231" t="str">
        <f t="shared" si="23"/>
        <v xml:space="preserve">  </v>
      </c>
      <c r="U1396" s="232">
        <f>F291</f>
        <v>0</v>
      </c>
    </row>
    <row r="1397" spans="17:21" x14ac:dyDescent="0.15">
      <c r="Q1397" s="137" t="s">
        <v>834</v>
      </c>
      <c r="R1397" s="230">
        <f t="shared" si="24"/>
        <v>0</v>
      </c>
      <c r="S1397" s="231" t="e">
        <f t="shared" si="23"/>
        <v>#VALUE!</v>
      </c>
      <c r="T1397" s="231" t="str">
        <f t="shared" si="23"/>
        <v xml:space="preserve">  </v>
      </c>
      <c r="U1397" s="232">
        <f>F293</f>
        <v>0</v>
      </c>
    </row>
    <row r="1398" spans="17:21" x14ac:dyDescent="0.15">
      <c r="Q1398" s="137" t="s">
        <v>835</v>
      </c>
      <c r="R1398" s="230">
        <f t="shared" si="24"/>
        <v>0</v>
      </c>
      <c r="S1398" s="231" t="e">
        <f t="shared" si="23"/>
        <v>#VALUE!</v>
      </c>
      <c r="T1398" s="231" t="str">
        <f t="shared" si="23"/>
        <v xml:space="preserve">  </v>
      </c>
      <c r="U1398" s="232">
        <f>F295</f>
        <v>0</v>
      </c>
    </row>
    <row r="1399" spans="17:21" x14ac:dyDescent="0.15">
      <c r="Q1399" s="137" t="s">
        <v>836</v>
      </c>
      <c r="R1399" s="230">
        <f t="shared" si="24"/>
        <v>0</v>
      </c>
      <c r="S1399" s="231" t="e">
        <f t="shared" si="23"/>
        <v>#VALUE!</v>
      </c>
      <c r="T1399" s="231" t="str">
        <f t="shared" si="23"/>
        <v xml:space="preserve">  </v>
      </c>
      <c r="U1399" s="232">
        <f>F297</f>
        <v>0</v>
      </c>
    </row>
    <row r="1400" spans="17:21" x14ac:dyDescent="0.15">
      <c r="Q1400" s="137" t="s">
        <v>813</v>
      </c>
      <c r="R1400" s="230">
        <f t="shared" si="24"/>
        <v>0</v>
      </c>
      <c r="S1400" s="231" t="e">
        <f t="shared" si="23"/>
        <v>#VALUE!</v>
      </c>
      <c r="T1400" s="231" t="str">
        <f t="shared" si="23"/>
        <v xml:space="preserve">  </v>
      </c>
      <c r="U1400" s="232">
        <f>F299</f>
        <v>0</v>
      </c>
    </row>
    <row r="1401" spans="17:21" x14ac:dyDescent="0.15">
      <c r="Q1401" s="137" t="s">
        <v>837</v>
      </c>
      <c r="R1401" s="230">
        <f t="shared" si="24"/>
        <v>0</v>
      </c>
      <c r="S1401" s="231" t="e">
        <f t="shared" si="23"/>
        <v>#VALUE!</v>
      </c>
      <c r="T1401" s="231" t="str">
        <f t="shared" si="23"/>
        <v xml:space="preserve">  </v>
      </c>
      <c r="U1401" s="232">
        <f>F301</f>
        <v>0</v>
      </c>
    </row>
    <row r="1402" spans="17:21" x14ac:dyDescent="0.15">
      <c r="Q1402" s="137" t="s">
        <v>838</v>
      </c>
      <c r="R1402" s="230">
        <f t="shared" si="24"/>
        <v>0</v>
      </c>
      <c r="S1402" s="231" t="e">
        <f t="shared" si="23"/>
        <v>#VALUE!</v>
      </c>
      <c r="T1402" s="231" t="str">
        <f t="shared" si="23"/>
        <v xml:space="preserve">  </v>
      </c>
      <c r="U1402" s="232">
        <f>F303</f>
        <v>0</v>
      </c>
    </row>
    <row r="1403" spans="17:21" x14ac:dyDescent="0.15">
      <c r="Q1403" s="137" t="s">
        <v>839</v>
      </c>
      <c r="R1403" s="230">
        <f t="shared" si="24"/>
        <v>0</v>
      </c>
      <c r="S1403" s="231" t="e">
        <f t="shared" si="23"/>
        <v>#VALUE!</v>
      </c>
      <c r="T1403" s="231" t="str">
        <f t="shared" si="23"/>
        <v xml:space="preserve">  </v>
      </c>
      <c r="U1403" s="232">
        <f>F305</f>
        <v>0</v>
      </c>
    </row>
    <row r="1404" spans="17:21" x14ac:dyDescent="0.15">
      <c r="Q1404" s="137" t="s">
        <v>840</v>
      </c>
      <c r="R1404" s="230">
        <f t="shared" si="24"/>
        <v>0</v>
      </c>
      <c r="S1404" s="231" t="e">
        <f t="shared" ref="S1404:T1423" si="25">S$1318</f>
        <v>#VALUE!</v>
      </c>
      <c r="T1404" s="231" t="str">
        <f t="shared" si="25"/>
        <v xml:space="preserve">  </v>
      </c>
      <c r="U1404" s="232">
        <f>F307</f>
        <v>0</v>
      </c>
    </row>
    <row r="1405" spans="17:21" x14ac:dyDescent="0.15">
      <c r="Q1405" s="137" t="s">
        <v>841</v>
      </c>
      <c r="R1405" s="230">
        <f t="shared" si="24"/>
        <v>0</v>
      </c>
      <c r="S1405" s="231" t="e">
        <f t="shared" si="25"/>
        <v>#VALUE!</v>
      </c>
      <c r="T1405" s="231" t="str">
        <f t="shared" si="25"/>
        <v xml:space="preserve">  </v>
      </c>
      <c r="U1405" s="232">
        <f>F309</f>
        <v>0</v>
      </c>
    </row>
    <row r="1406" spans="17:21" x14ac:dyDescent="0.15">
      <c r="Q1406" s="137" t="s">
        <v>842</v>
      </c>
      <c r="R1406" s="230">
        <f t="shared" si="24"/>
        <v>0</v>
      </c>
      <c r="S1406" s="231" t="e">
        <f t="shared" si="25"/>
        <v>#VALUE!</v>
      </c>
      <c r="T1406" s="231" t="str">
        <f t="shared" si="25"/>
        <v xml:space="preserve">  </v>
      </c>
      <c r="U1406" s="232">
        <f>F311</f>
        <v>0</v>
      </c>
    </row>
    <row r="1407" spans="17:21" x14ac:dyDescent="0.15">
      <c r="Q1407" s="137" t="s">
        <v>827</v>
      </c>
      <c r="R1407" s="230">
        <f t="shared" si="24"/>
        <v>0</v>
      </c>
      <c r="S1407" s="231" t="e">
        <f t="shared" si="25"/>
        <v>#VALUE!</v>
      </c>
      <c r="T1407" s="231" t="str">
        <f t="shared" si="25"/>
        <v xml:space="preserve">  </v>
      </c>
      <c r="U1407" s="232">
        <f>F313</f>
        <v>0</v>
      </c>
    </row>
    <row r="1408" spans="17:21" x14ac:dyDescent="0.15">
      <c r="Q1408" s="137" t="s">
        <v>843</v>
      </c>
      <c r="R1408" s="230">
        <f t="shared" si="24"/>
        <v>0</v>
      </c>
      <c r="S1408" s="231" t="e">
        <f t="shared" si="25"/>
        <v>#VALUE!</v>
      </c>
      <c r="T1408" s="231" t="str">
        <f t="shared" si="25"/>
        <v xml:space="preserve">  </v>
      </c>
      <c r="U1408" s="232">
        <f>J315</f>
        <v>0</v>
      </c>
    </row>
    <row r="1409" spans="16:21" x14ac:dyDescent="0.15">
      <c r="P1409" s="136" t="s">
        <v>496</v>
      </c>
      <c r="Q1409" s="137" t="s">
        <v>828</v>
      </c>
      <c r="R1409" s="230">
        <f t="shared" si="24"/>
        <v>0</v>
      </c>
      <c r="S1409" s="231" t="e">
        <f t="shared" si="25"/>
        <v>#VALUE!</v>
      </c>
      <c r="T1409" s="231" t="str">
        <f t="shared" si="25"/>
        <v xml:space="preserve">  </v>
      </c>
      <c r="U1409" s="232">
        <f>F334</f>
        <v>0</v>
      </c>
    </row>
    <row r="1410" spans="16:21" x14ac:dyDescent="0.15">
      <c r="Q1410" s="137" t="s">
        <v>794</v>
      </c>
      <c r="R1410" s="230">
        <f t="shared" si="24"/>
        <v>0</v>
      </c>
      <c r="S1410" s="231" t="e">
        <f t="shared" si="25"/>
        <v>#VALUE!</v>
      </c>
      <c r="T1410" s="231" t="str">
        <f t="shared" si="25"/>
        <v xml:space="preserve">  </v>
      </c>
      <c r="U1410" s="232">
        <f>F335</f>
        <v>0</v>
      </c>
    </row>
    <row r="1411" spans="16:21" x14ac:dyDescent="0.15">
      <c r="Q1411" s="137" t="s">
        <v>830</v>
      </c>
      <c r="R1411" s="230">
        <f t="shared" si="24"/>
        <v>0</v>
      </c>
      <c r="S1411" s="231" t="e">
        <f t="shared" si="25"/>
        <v>#VALUE!</v>
      </c>
      <c r="T1411" s="231" t="str">
        <f t="shared" si="25"/>
        <v xml:space="preserve">  </v>
      </c>
      <c r="U1411" s="232">
        <f>F337</f>
        <v>0</v>
      </c>
    </row>
    <row r="1412" spans="16:21" x14ac:dyDescent="0.15">
      <c r="Q1412" s="137" t="s">
        <v>831</v>
      </c>
      <c r="R1412" s="230">
        <f t="shared" si="24"/>
        <v>0</v>
      </c>
      <c r="S1412" s="231" t="e">
        <f t="shared" si="25"/>
        <v>#VALUE!</v>
      </c>
      <c r="T1412" s="231" t="str">
        <f t="shared" si="25"/>
        <v xml:space="preserve">  </v>
      </c>
      <c r="U1412" s="232">
        <f>F339</f>
        <v>0</v>
      </c>
    </row>
    <row r="1413" spans="16:21" x14ac:dyDescent="0.15">
      <c r="Q1413" s="137" t="s">
        <v>832</v>
      </c>
      <c r="R1413" s="230">
        <f t="shared" si="24"/>
        <v>0</v>
      </c>
      <c r="S1413" s="231" t="e">
        <f t="shared" si="25"/>
        <v>#VALUE!</v>
      </c>
      <c r="T1413" s="231" t="str">
        <f t="shared" si="25"/>
        <v xml:space="preserve">  </v>
      </c>
      <c r="U1413" s="232">
        <f>F341</f>
        <v>0</v>
      </c>
    </row>
    <row r="1414" spans="16:21" x14ac:dyDescent="0.15">
      <c r="Q1414" s="137" t="s">
        <v>833</v>
      </c>
      <c r="R1414" s="230">
        <f t="shared" si="24"/>
        <v>0</v>
      </c>
      <c r="S1414" s="231" t="e">
        <f t="shared" si="25"/>
        <v>#VALUE!</v>
      </c>
      <c r="T1414" s="231" t="str">
        <f t="shared" si="25"/>
        <v xml:space="preserve">  </v>
      </c>
      <c r="U1414" s="232">
        <f>F343</f>
        <v>0</v>
      </c>
    </row>
    <row r="1415" spans="16:21" x14ac:dyDescent="0.15">
      <c r="Q1415" s="137" t="s">
        <v>834</v>
      </c>
      <c r="R1415" s="230">
        <f t="shared" si="24"/>
        <v>0</v>
      </c>
      <c r="S1415" s="231" t="e">
        <f t="shared" si="25"/>
        <v>#VALUE!</v>
      </c>
      <c r="T1415" s="231" t="str">
        <f t="shared" si="25"/>
        <v xml:space="preserve">  </v>
      </c>
      <c r="U1415" s="232">
        <f>F345</f>
        <v>0</v>
      </c>
    </row>
    <row r="1416" spans="16:21" x14ac:dyDescent="0.15">
      <c r="Q1416" s="137" t="s">
        <v>835</v>
      </c>
      <c r="R1416" s="230">
        <f t="shared" si="24"/>
        <v>0</v>
      </c>
      <c r="S1416" s="231" t="e">
        <f t="shared" si="25"/>
        <v>#VALUE!</v>
      </c>
      <c r="T1416" s="231" t="str">
        <f t="shared" si="25"/>
        <v xml:space="preserve">  </v>
      </c>
      <c r="U1416" s="232">
        <f>F347</f>
        <v>0</v>
      </c>
    </row>
    <row r="1417" spans="16:21" x14ac:dyDescent="0.15">
      <c r="Q1417" s="137" t="s">
        <v>836</v>
      </c>
      <c r="R1417" s="230">
        <f t="shared" si="24"/>
        <v>0</v>
      </c>
      <c r="S1417" s="231" t="e">
        <f t="shared" si="25"/>
        <v>#VALUE!</v>
      </c>
      <c r="T1417" s="231" t="str">
        <f t="shared" si="25"/>
        <v xml:space="preserve">  </v>
      </c>
      <c r="U1417" s="232">
        <f>F349</f>
        <v>0</v>
      </c>
    </row>
    <row r="1418" spans="16:21" x14ac:dyDescent="0.15">
      <c r="Q1418" s="137" t="s">
        <v>813</v>
      </c>
      <c r="R1418" s="230">
        <f t="shared" si="24"/>
        <v>0</v>
      </c>
      <c r="S1418" s="231" t="e">
        <f t="shared" si="25"/>
        <v>#VALUE!</v>
      </c>
      <c r="T1418" s="231" t="str">
        <f t="shared" si="25"/>
        <v xml:space="preserve">  </v>
      </c>
      <c r="U1418" s="232">
        <f>F351</f>
        <v>0</v>
      </c>
    </row>
    <row r="1419" spans="16:21" x14ac:dyDescent="0.15">
      <c r="Q1419" s="137" t="s">
        <v>837</v>
      </c>
      <c r="R1419" s="230">
        <f t="shared" si="24"/>
        <v>0</v>
      </c>
      <c r="S1419" s="231" t="e">
        <f t="shared" si="25"/>
        <v>#VALUE!</v>
      </c>
      <c r="T1419" s="231" t="str">
        <f t="shared" si="25"/>
        <v xml:space="preserve">  </v>
      </c>
      <c r="U1419" s="232">
        <f>F353</f>
        <v>0</v>
      </c>
    </row>
    <row r="1420" spans="16:21" x14ac:dyDescent="0.15">
      <c r="Q1420" s="137" t="s">
        <v>838</v>
      </c>
      <c r="R1420" s="230">
        <f t="shared" si="24"/>
        <v>0</v>
      </c>
      <c r="S1420" s="231" t="e">
        <f t="shared" si="25"/>
        <v>#VALUE!</v>
      </c>
      <c r="T1420" s="231" t="str">
        <f t="shared" si="25"/>
        <v xml:space="preserve">  </v>
      </c>
      <c r="U1420" s="232">
        <f>F355</f>
        <v>0</v>
      </c>
    </row>
    <row r="1421" spans="16:21" x14ac:dyDescent="0.15">
      <c r="Q1421" s="137" t="s">
        <v>839</v>
      </c>
      <c r="R1421" s="230">
        <f t="shared" si="24"/>
        <v>0</v>
      </c>
      <c r="S1421" s="231" t="e">
        <f t="shared" si="25"/>
        <v>#VALUE!</v>
      </c>
      <c r="T1421" s="231" t="str">
        <f t="shared" si="25"/>
        <v xml:space="preserve">  </v>
      </c>
      <c r="U1421" s="232">
        <f>F357</f>
        <v>0</v>
      </c>
    </row>
    <row r="1422" spans="16:21" x14ac:dyDescent="0.15">
      <c r="Q1422" s="137" t="s">
        <v>840</v>
      </c>
      <c r="R1422" s="230">
        <f t="shared" si="24"/>
        <v>0</v>
      </c>
      <c r="S1422" s="231" t="e">
        <f t="shared" si="25"/>
        <v>#VALUE!</v>
      </c>
      <c r="T1422" s="231" t="str">
        <f t="shared" si="25"/>
        <v xml:space="preserve">  </v>
      </c>
      <c r="U1422" s="232">
        <f>F359</f>
        <v>0</v>
      </c>
    </row>
    <row r="1423" spans="16:21" x14ac:dyDescent="0.15">
      <c r="Q1423" s="137" t="s">
        <v>844</v>
      </c>
      <c r="R1423" s="230">
        <f t="shared" si="24"/>
        <v>0</v>
      </c>
      <c r="S1423" s="231" t="e">
        <f t="shared" si="25"/>
        <v>#VALUE!</v>
      </c>
      <c r="T1423" s="231" t="str">
        <f t="shared" si="25"/>
        <v xml:space="preserve">  </v>
      </c>
      <c r="U1423" s="232">
        <f>F361</f>
        <v>0</v>
      </c>
    </row>
    <row r="1424" spans="16:21" x14ac:dyDescent="0.15">
      <c r="Q1424" s="137" t="s">
        <v>845</v>
      </c>
      <c r="R1424" s="230">
        <f t="shared" si="24"/>
        <v>0</v>
      </c>
      <c r="S1424" s="231" t="e">
        <f t="shared" ref="S1424:T1443" si="26">S$1318</f>
        <v>#VALUE!</v>
      </c>
      <c r="T1424" s="231" t="str">
        <f t="shared" si="26"/>
        <v xml:space="preserve">  </v>
      </c>
      <c r="U1424" s="232">
        <f>F363</f>
        <v>0</v>
      </c>
    </row>
    <row r="1425" spans="16:21" x14ac:dyDescent="0.15">
      <c r="Q1425" s="137" t="s">
        <v>840</v>
      </c>
      <c r="R1425" s="230">
        <f t="shared" si="24"/>
        <v>0</v>
      </c>
      <c r="S1425" s="231" t="e">
        <f t="shared" si="26"/>
        <v>#VALUE!</v>
      </c>
      <c r="T1425" s="231" t="str">
        <f t="shared" si="26"/>
        <v xml:space="preserve">  </v>
      </c>
      <c r="U1425" s="232">
        <f>J359</f>
        <v>0</v>
      </c>
    </row>
    <row r="1426" spans="16:21" x14ac:dyDescent="0.15">
      <c r="Q1426" s="137" t="s">
        <v>844</v>
      </c>
      <c r="R1426" s="230">
        <f t="shared" si="24"/>
        <v>0</v>
      </c>
      <c r="S1426" s="231" t="e">
        <f t="shared" si="26"/>
        <v>#VALUE!</v>
      </c>
      <c r="T1426" s="231" t="str">
        <f t="shared" si="26"/>
        <v xml:space="preserve">  </v>
      </c>
      <c r="U1426" s="232">
        <f>J361</f>
        <v>0</v>
      </c>
    </row>
    <row r="1427" spans="16:21" x14ac:dyDescent="0.15">
      <c r="Q1427" s="137" t="s">
        <v>845</v>
      </c>
      <c r="R1427" s="230">
        <f t="shared" si="24"/>
        <v>0</v>
      </c>
      <c r="S1427" s="231" t="e">
        <f t="shared" si="26"/>
        <v>#VALUE!</v>
      </c>
      <c r="T1427" s="231" t="str">
        <f t="shared" si="26"/>
        <v xml:space="preserve">  </v>
      </c>
      <c r="U1427" s="232">
        <f>J363</f>
        <v>0</v>
      </c>
    </row>
    <row r="1428" spans="16:21" x14ac:dyDescent="0.15">
      <c r="Q1428" s="137" t="s">
        <v>846</v>
      </c>
      <c r="R1428" s="230">
        <f t="shared" si="24"/>
        <v>0</v>
      </c>
      <c r="S1428" s="231" t="e">
        <f t="shared" si="26"/>
        <v>#VALUE!</v>
      </c>
      <c r="T1428" s="231" t="str">
        <f t="shared" si="26"/>
        <v xml:space="preserve">  </v>
      </c>
      <c r="U1428" s="232">
        <f>J365</f>
        <v>0</v>
      </c>
    </row>
    <row r="1429" spans="16:21" x14ac:dyDescent="0.15">
      <c r="P1429" s="136" t="s">
        <v>497</v>
      </c>
      <c r="Q1429" s="137" t="s">
        <v>828</v>
      </c>
      <c r="R1429" s="230">
        <f t="shared" si="24"/>
        <v>0</v>
      </c>
      <c r="S1429" s="231" t="e">
        <f t="shared" si="26"/>
        <v>#VALUE!</v>
      </c>
      <c r="T1429" s="231" t="str">
        <f t="shared" si="26"/>
        <v xml:space="preserve">  </v>
      </c>
      <c r="U1429" s="232">
        <f>F386</f>
        <v>0</v>
      </c>
    </row>
    <row r="1430" spans="16:21" x14ac:dyDescent="0.15">
      <c r="Q1430" s="137" t="s">
        <v>794</v>
      </c>
      <c r="R1430" s="230">
        <f t="shared" si="24"/>
        <v>0</v>
      </c>
      <c r="S1430" s="231" t="e">
        <f t="shared" si="26"/>
        <v>#VALUE!</v>
      </c>
      <c r="T1430" s="231" t="str">
        <f t="shared" si="26"/>
        <v xml:space="preserve">  </v>
      </c>
      <c r="U1430" s="232">
        <f>F387</f>
        <v>0</v>
      </c>
    </row>
    <row r="1431" spans="16:21" x14ac:dyDescent="0.15">
      <c r="Q1431" s="137" t="s">
        <v>830</v>
      </c>
      <c r="R1431" s="230">
        <f t="shared" si="24"/>
        <v>0</v>
      </c>
      <c r="S1431" s="231" t="e">
        <f t="shared" si="26"/>
        <v>#VALUE!</v>
      </c>
      <c r="T1431" s="231" t="str">
        <f t="shared" si="26"/>
        <v xml:space="preserve">  </v>
      </c>
      <c r="U1431" s="232">
        <f>F389</f>
        <v>0</v>
      </c>
    </row>
    <row r="1432" spans="16:21" x14ac:dyDescent="0.15">
      <c r="Q1432" s="137" t="s">
        <v>831</v>
      </c>
      <c r="R1432" s="230">
        <f t="shared" si="24"/>
        <v>0</v>
      </c>
      <c r="S1432" s="231" t="e">
        <f t="shared" si="26"/>
        <v>#VALUE!</v>
      </c>
      <c r="T1432" s="231" t="str">
        <f t="shared" si="26"/>
        <v xml:space="preserve">  </v>
      </c>
      <c r="U1432" s="232">
        <f>F391</f>
        <v>0</v>
      </c>
    </row>
    <row r="1433" spans="16:21" x14ac:dyDescent="0.15">
      <c r="Q1433" s="137" t="s">
        <v>832</v>
      </c>
      <c r="R1433" s="230">
        <f t="shared" si="24"/>
        <v>0</v>
      </c>
      <c r="S1433" s="231" t="e">
        <f t="shared" si="26"/>
        <v>#VALUE!</v>
      </c>
      <c r="T1433" s="231" t="str">
        <f t="shared" si="26"/>
        <v xml:space="preserve">  </v>
      </c>
      <c r="U1433" s="232">
        <f>F393</f>
        <v>0</v>
      </c>
    </row>
    <row r="1434" spans="16:21" x14ac:dyDescent="0.15">
      <c r="Q1434" s="137" t="s">
        <v>833</v>
      </c>
      <c r="R1434" s="230">
        <f t="shared" si="24"/>
        <v>0</v>
      </c>
      <c r="S1434" s="231" t="e">
        <f t="shared" si="26"/>
        <v>#VALUE!</v>
      </c>
      <c r="T1434" s="231" t="str">
        <f t="shared" si="26"/>
        <v xml:space="preserve">  </v>
      </c>
      <c r="U1434" s="232">
        <f>F395</f>
        <v>0</v>
      </c>
    </row>
    <row r="1435" spans="16:21" x14ac:dyDescent="0.15">
      <c r="Q1435" s="137" t="s">
        <v>834</v>
      </c>
      <c r="R1435" s="230">
        <f t="shared" si="24"/>
        <v>0</v>
      </c>
      <c r="S1435" s="231" t="e">
        <f t="shared" si="26"/>
        <v>#VALUE!</v>
      </c>
      <c r="T1435" s="231" t="str">
        <f t="shared" si="26"/>
        <v xml:space="preserve">  </v>
      </c>
      <c r="U1435" s="232">
        <f>F397</f>
        <v>0</v>
      </c>
    </row>
    <row r="1436" spans="16:21" x14ac:dyDescent="0.15">
      <c r="Q1436" s="137" t="s">
        <v>835</v>
      </c>
      <c r="R1436" s="230">
        <f t="shared" si="24"/>
        <v>0</v>
      </c>
      <c r="S1436" s="231" t="e">
        <f t="shared" si="26"/>
        <v>#VALUE!</v>
      </c>
      <c r="T1436" s="231" t="str">
        <f t="shared" si="26"/>
        <v xml:space="preserve">  </v>
      </c>
      <c r="U1436" s="232">
        <f>F399</f>
        <v>0</v>
      </c>
    </row>
    <row r="1437" spans="16:21" x14ac:dyDescent="0.15">
      <c r="Q1437" s="137" t="s">
        <v>836</v>
      </c>
      <c r="R1437" s="230">
        <f t="shared" si="24"/>
        <v>0</v>
      </c>
      <c r="S1437" s="231" t="e">
        <f t="shared" si="26"/>
        <v>#VALUE!</v>
      </c>
      <c r="T1437" s="231" t="str">
        <f t="shared" si="26"/>
        <v xml:space="preserve">  </v>
      </c>
      <c r="U1437" s="232">
        <f>F401</f>
        <v>0</v>
      </c>
    </row>
    <row r="1438" spans="16:21" x14ac:dyDescent="0.15">
      <c r="Q1438" s="137" t="s">
        <v>813</v>
      </c>
      <c r="R1438" s="230">
        <f t="shared" si="24"/>
        <v>0</v>
      </c>
      <c r="S1438" s="231" t="e">
        <f t="shared" si="26"/>
        <v>#VALUE!</v>
      </c>
      <c r="T1438" s="231" t="str">
        <f t="shared" si="26"/>
        <v xml:space="preserve">  </v>
      </c>
      <c r="U1438" s="232">
        <f>F403</f>
        <v>0</v>
      </c>
    </row>
    <row r="1439" spans="16:21" x14ac:dyDescent="0.15">
      <c r="Q1439" s="137" t="s">
        <v>837</v>
      </c>
      <c r="R1439" s="230">
        <f t="shared" si="24"/>
        <v>0</v>
      </c>
      <c r="S1439" s="231" t="e">
        <f t="shared" si="26"/>
        <v>#VALUE!</v>
      </c>
      <c r="T1439" s="231" t="str">
        <f t="shared" si="26"/>
        <v xml:space="preserve">  </v>
      </c>
      <c r="U1439" s="232">
        <f>F405</f>
        <v>0</v>
      </c>
    </row>
    <row r="1440" spans="16:21" x14ac:dyDescent="0.15">
      <c r="Q1440" s="137" t="s">
        <v>838</v>
      </c>
      <c r="R1440" s="230">
        <f t="shared" si="24"/>
        <v>0</v>
      </c>
      <c r="S1440" s="231" t="e">
        <f t="shared" si="26"/>
        <v>#VALUE!</v>
      </c>
      <c r="T1440" s="231" t="str">
        <f t="shared" si="26"/>
        <v xml:space="preserve">  </v>
      </c>
      <c r="U1440" s="232">
        <f>F407</f>
        <v>0</v>
      </c>
    </row>
    <row r="1441" spans="16:21" x14ac:dyDescent="0.15">
      <c r="Q1441" s="137" t="s">
        <v>839</v>
      </c>
      <c r="R1441" s="230">
        <f t="shared" si="24"/>
        <v>0</v>
      </c>
      <c r="S1441" s="231" t="e">
        <f t="shared" si="26"/>
        <v>#VALUE!</v>
      </c>
      <c r="T1441" s="231" t="str">
        <f t="shared" si="26"/>
        <v xml:space="preserve">  </v>
      </c>
      <c r="U1441" s="232">
        <f>F409</f>
        <v>0</v>
      </c>
    </row>
    <row r="1442" spans="16:21" x14ac:dyDescent="0.15">
      <c r="Q1442" s="137" t="s">
        <v>840</v>
      </c>
      <c r="R1442" s="230">
        <f t="shared" si="24"/>
        <v>0</v>
      </c>
      <c r="S1442" s="231" t="e">
        <f t="shared" si="26"/>
        <v>#VALUE!</v>
      </c>
      <c r="T1442" s="231" t="str">
        <f t="shared" si="26"/>
        <v xml:space="preserve">  </v>
      </c>
      <c r="U1442" s="232">
        <f>F411</f>
        <v>0</v>
      </c>
    </row>
    <row r="1443" spans="16:21" x14ac:dyDescent="0.15">
      <c r="Q1443" s="137" t="s">
        <v>844</v>
      </c>
      <c r="R1443" s="230">
        <f t="shared" si="24"/>
        <v>0</v>
      </c>
      <c r="S1443" s="231" t="e">
        <f t="shared" si="26"/>
        <v>#VALUE!</v>
      </c>
      <c r="T1443" s="231" t="str">
        <f t="shared" si="26"/>
        <v xml:space="preserve">  </v>
      </c>
      <c r="U1443" s="232">
        <f>F413</f>
        <v>0</v>
      </c>
    </row>
    <row r="1444" spans="16:21" x14ac:dyDescent="0.15">
      <c r="Q1444" s="137" t="s">
        <v>845</v>
      </c>
      <c r="R1444" s="230">
        <f t="shared" si="24"/>
        <v>0</v>
      </c>
      <c r="S1444" s="231" t="e">
        <f t="shared" ref="S1444:T1495" si="27">S$1318</f>
        <v>#VALUE!</v>
      </c>
      <c r="T1444" s="231" t="str">
        <f t="shared" si="27"/>
        <v xml:space="preserve">  </v>
      </c>
      <c r="U1444" s="232">
        <f>F415</f>
        <v>0</v>
      </c>
    </row>
    <row r="1445" spans="16:21" x14ac:dyDescent="0.15">
      <c r="Q1445" s="137" t="s">
        <v>840</v>
      </c>
      <c r="R1445" s="230">
        <f t="shared" si="24"/>
        <v>0</v>
      </c>
      <c r="S1445" s="231" t="e">
        <f t="shared" si="27"/>
        <v>#VALUE!</v>
      </c>
      <c r="T1445" s="231" t="str">
        <f t="shared" si="27"/>
        <v xml:space="preserve">  </v>
      </c>
      <c r="U1445" s="232">
        <f>J411</f>
        <v>0</v>
      </c>
    </row>
    <row r="1446" spans="16:21" x14ac:dyDescent="0.15">
      <c r="Q1446" s="137" t="s">
        <v>844</v>
      </c>
      <c r="R1446" s="230">
        <f t="shared" si="24"/>
        <v>0</v>
      </c>
      <c r="S1446" s="231" t="e">
        <f t="shared" si="27"/>
        <v>#VALUE!</v>
      </c>
      <c r="T1446" s="231" t="str">
        <f t="shared" si="27"/>
        <v xml:space="preserve">  </v>
      </c>
      <c r="U1446" s="232">
        <f>J413</f>
        <v>0</v>
      </c>
    </row>
    <row r="1447" spans="16:21" x14ac:dyDescent="0.15">
      <c r="Q1447" s="137" t="s">
        <v>845</v>
      </c>
      <c r="R1447" s="230">
        <f t="shared" si="24"/>
        <v>0</v>
      </c>
      <c r="S1447" s="231" t="e">
        <f t="shared" si="27"/>
        <v>#VALUE!</v>
      </c>
      <c r="T1447" s="231" t="str">
        <f t="shared" si="27"/>
        <v xml:space="preserve">  </v>
      </c>
      <c r="U1447" s="232">
        <f>J415</f>
        <v>0</v>
      </c>
    </row>
    <row r="1448" spans="16:21" x14ac:dyDescent="0.15">
      <c r="P1448" s="136" t="s">
        <v>244</v>
      </c>
      <c r="Q1448" s="137" t="s">
        <v>828</v>
      </c>
      <c r="R1448" s="230">
        <f t="shared" si="24"/>
        <v>0</v>
      </c>
      <c r="S1448" s="231" t="e">
        <f t="shared" si="27"/>
        <v>#VALUE!</v>
      </c>
      <c r="T1448" s="231" t="str">
        <f t="shared" si="27"/>
        <v xml:space="preserve">  </v>
      </c>
      <c r="U1448" s="232">
        <f>F439</f>
        <v>0</v>
      </c>
    </row>
    <row r="1449" spans="16:21" x14ac:dyDescent="0.15">
      <c r="Q1449" s="137" t="s">
        <v>794</v>
      </c>
      <c r="R1449" s="230">
        <f t="shared" si="24"/>
        <v>0</v>
      </c>
      <c r="S1449" s="231" t="e">
        <f t="shared" si="27"/>
        <v>#VALUE!</v>
      </c>
      <c r="T1449" s="231" t="str">
        <f t="shared" si="27"/>
        <v xml:space="preserve">  </v>
      </c>
      <c r="U1449" s="232">
        <f>F440</f>
        <v>0</v>
      </c>
    </row>
    <row r="1450" spans="16:21" x14ac:dyDescent="0.15">
      <c r="Q1450" s="137" t="s">
        <v>830</v>
      </c>
      <c r="R1450" s="230">
        <f t="shared" si="24"/>
        <v>0</v>
      </c>
      <c r="S1450" s="231" t="e">
        <f t="shared" si="27"/>
        <v>#VALUE!</v>
      </c>
      <c r="T1450" s="231" t="str">
        <f t="shared" si="27"/>
        <v xml:space="preserve">  </v>
      </c>
      <c r="U1450" s="232">
        <f>F442</f>
        <v>0</v>
      </c>
    </row>
    <row r="1451" spans="16:21" x14ac:dyDescent="0.15">
      <c r="Q1451" s="137" t="s">
        <v>831</v>
      </c>
      <c r="R1451" s="230">
        <f t="shared" si="24"/>
        <v>0</v>
      </c>
      <c r="S1451" s="231" t="e">
        <f t="shared" si="27"/>
        <v>#VALUE!</v>
      </c>
      <c r="T1451" s="231" t="str">
        <f t="shared" si="27"/>
        <v xml:space="preserve">  </v>
      </c>
      <c r="U1451" s="232">
        <f>F444</f>
        <v>0</v>
      </c>
    </row>
    <row r="1452" spans="16:21" x14ac:dyDescent="0.15">
      <c r="Q1452" s="137" t="s">
        <v>832</v>
      </c>
      <c r="R1452" s="230">
        <f t="shared" ref="R1452:R1547" si="28">R$1319</f>
        <v>0</v>
      </c>
      <c r="S1452" s="231" t="e">
        <f t="shared" si="27"/>
        <v>#VALUE!</v>
      </c>
      <c r="T1452" s="231" t="str">
        <f t="shared" si="27"/>
        <v xml:space="preserve">  </v>
      </c>
      <c r="U1452" s="232">
        <f>F446</f>
        <v>0</v>
      </c>
    </row>
    <row r="1453" spans="16:21" x14ac:dyDescent="0.15">
      <c r="Q1453" s="137" t="s">
        <v>833</v>
      </c>
      <c r="R1453" s="230">
        <f t="shared" si="28"/>
        <v>0</v>
      </c>
      <c r="S1453" s="231" t="e">
        <f t="shared" si="27"/>
        <v>#VALUE!</v>
      </c>
      <c r="T1453" s="231" t="str">
        <f t="shared" si="27"/>
        <v xml:space="preserve">  </v>
      </c>
      <c r="U1453" s="232">
        <f>F448</f>
        <v>0</v>
      </c>
    </row>
    <row r="1454" spans="16:21" x14ac:dyDescent="0.15">
      <c r="Q1454" s="137" t="s">
        <v>834</v>
      </c>
      <c r="R1454" s="230">
        <f t="shared" si="28"/>
        <v>0</v>
      </c>
      <c r="S1454" s="231" t="e">
        <f t="shared" si="27"/>
        <v>#VALUE!</v>
      </c>
      <c r="T1454" s="231" t="str">
        <f t="shared" si="27"/>
        <v xml:space="preserve">  </v>
      </c>
      <c r="U1454" s="232">
        <f>F450</f>
        <v>0</v>
      </c>
    </row>
    <row r="1455" spans="16:21" x14ac:dyDescent="0.15">
      <c r="Q1455" s="137" t="s">
        <v>835</v>
      </c>
      <c r="R1455" s="230">
        <f t="shared" si="28"/>
        <v>0</v>
      </c>
      <c r="S1455" s="231" t="e">
        <f t="shared" si="27"/>
        <v>#VALUE!</v>
      </c>
      <c r="T1455" s="231" t="str">
        <f t="shared" si="27"/>
        <v xml:space="preserve">  </v>
      </c>
      <c r="U1455" s="232">
        <f>F452</f>
        <v>0</v>
      </c>
    </row>
    <row r="1456" spans="16:21" x14ac:dyDescent="0.15">
      <c r="Q1456" s="137" t="s">
        <v>836</v>
      </c>
      <c r="R1456" s="230">
        <f t="shared" si="28"/>
        <v>0</v>
      </c>
      <c r="S1456" s="231" t="e">
        <f t="shared" si="27"/>
        <v>#VALUE!</v>
      </c>
      <c r="T1456" s="231" t="str">
        <f t="shared" si="27"/>
        <v xml:space="preserve">  </v>
      </c>
      <c r="U1456" s="232">
        <f>F454</f>
        <v>0</v>
      </c>
    </row>
    <row r="1457" spans="16:21" x14ac:dyDescent="0.15">
      <c r="Q1457" s="137" t="s">
        <v>813</v>
      </c>
      <c r="R1457" s="230">
        <f t="shared" si="28"/>
        <v>0</v>
      </c>
      <c r="S1457" s="231" t="e">
        <f t="shared" si="27"/>
        <v>#VALUE!</v>
      </c>
      <c r="T1457" s="231" t="str">
        <f t="shared" si="27"/>
        <v xml:space="preserve">  </v>
      </c>
      <c r="U1457" s="232">
        <f>F456</f>
        <v>0</v>
      </c>
    </row>
    <row r="1458" spans="16:21" x14ac:dyDescent="0.15">
      <c r="Q1458" s="137" t="s">
        <v>814</v>
      </c>
      <c r="R1458" s="230">
        <f t="shared" si="28"/>
        <v>0</v>
      </c>
      <c r="S1458" s="231" t="e">
        <f t="shared" si="27"/>
        <v>#VALUE!</v>
      </c>
      <c r="T1458" s="231" t="str">
        <f t="shared" si="27"/>
        <v xml:space="preserve">  </v>
      </c>
      <c r="U1458" s="232">
        <f>F461</f>
        <v>0</v>
      </c>
    </row>
    <row r="1459" spans="16:21" x14ac:dyDescent="0.15">
      <c r="Q1459" s="137" t="s">
        <v>815</v>
      </c>
      <c r="R1459" s="230">
        <f t="shared" si="28"/>
        <v>0</v>
      </c>
      <c r="S1459" s="231" t="e">
        <f t="shared" si="27"/>
        <v>#VALUE!</v>
      </c>
      <c r="T1459" s="231" t="str">
        <f t="shared" si="27"/>
        <v xml:space="preserve">  </v>
      </c>
      <c r="U1459" s="232">
        <f>F466</f>
        <v>0</v>
      </c>
    </row>
    <row r="1460" spans="16:21" x14ac:dyDescent="0.15">
      <c r="Q1460" s="137" t="s">
        <v>816</v>
      </c>
      <c r="R1460" s="230">
        <f t="shared" si="28"/>
        <v>0</v>
      </c>
      <c r="S1460" s="231" t="e">
        <f t="shared" si="27"/>
        <v>#VALUE!</v>
      </c>
      <c r="T1460" s="231" t="str">
        <f t="shared" si="27"/>
        <v xml:space="preserve">  </v>
      </c>
      <c r="U1460" s="232">
        <f>F467</f>
        <v>0</v>
      </c>
    </row>
    <row r="1461" spans="16:21" x14ac:dyDescent="0.15">
      <c r="P1461" s="136" t="s">
        <v>245</v>
      </c>
      <c r="Q1461" s="137" t="s">
        <v>828</v>
      </c>
      <c r="R1461" s="230">
        <f t="shared" si="28"/>
        <v>0</v>
      </c>
      <c r="S1461" s="231" t="e">
        <f t="shared" si="27"/>
        <v>#VALUE!</v>
      </c>
      <c r="T1461" s="231" t="str">
        <f t="shared" si="27"/>
        <v xml:space="preserve">  </v>
      </c>
      <c r="U1461" s="232">
        <f>F489</f>
        <v>0</v>
      </c>
    </row>
    <row r="1462" spans="16:21" x14ac:dyDescent="0.15">
      <c r="Q1462" s="137" t="s">
        <v>794</v>
      </c>
      <c r="R1462" s="230">
        <f t="shared" si="28"/>
        <v>0</v>
      </c>
      <c r="S1462" s="231" t="e">
        <f t="shared" si="27"/>
        <v>#VALUE!</v>
      </c>
      <c r="T1462" s="231" t="str">
        <f t="shared" si="27"/>
        <v xml:space="preserve">  </v>
      </c>
      <c r="U1462" s="232">
        <f>F490</f>
        <v>0</v>
      </c>
    </row>
    <row r="1463" spans="16:21" x14ac:dyDescent="0.15">
      <c r="Q1463" s="137" t="s">
        <v>247</v>
      </c>
      <c r="R1463" s="230">
        <f t="shared" si="28"/>
        <v>0</v>
      </c>
      <c r="S1463" s="231" t="e">
        <f t="shared" si="27"/>
        <v>#VALUE!</v>
      </c>
      <c r="T1463" s="231" t="str">
        <f t="shared" si="27"/>
        <v xml:space="preserve">  </v>
      </c>
      <c r="U1463" s="232">
        <f>F492</f>
        <v>0</v>
      </c>
    </row>
    <row r="1464" spans="16:21" x14ac:dyDescent="0.15">
      <c r="Q1464" s="137" t="s">
        <v>248</v>
      </c>
      <c r="R1464" s="230">
        <f t="shared" si="28"/>
        <v>0</v>
      </c>
      <c r="S1464" s="231" t="e">
        <f t="shared" si="27"/>
        <v>#VALUE!</v>
      </c>
      <c r="T1464" s="231" t="str">
        <f t="shared" si="27"/>
        <v xml:space="preserve">  </v>
      </c>
      <c r="U1464" s="232">
        <f>F494</f>
        <v>0</v>
      </c>
    </row>
    <row r="1465" spans="16:21" x14ac:dyDescent="0.15">
      <c r="Q1465" s="137" t="s">
        <v>249</v>
      </c>
      <c r="R1465" s="230">
        <f t="shared" si="28"/>
        <v>0</v>
      </c>
      <c r="S1465" s="231" t="e">
        <f t="shared" si="27"/>
        <v>#VALUE!</v>
      </c>
      <c r="T1465" s="231" t="str">
        <f t="shared" si="27"/>
        <v xml:space="preserve">  </v>
      </c>
      <c r="U1465" s="232">
        <f>F496</f>
        <v>0</v>
      </c>
    </row>
    <row r="1466" spans="16:21" x14ac:dyDescent="0.15">
      <c r="Q1466" s="137" t="s">
        <v>250</v>
      </c>
      <c r="R1466" s="230">
        <f t="shared" si="28"/>
        <v>0</v>
      </c>
      <c r="S1466" s="231" t="e">
        <f t="shared" si="27"/>
        <v>#VALUE!</v>
      </c>
      <c r="T1466" s="231" t="str">
        <f t="shared" si="27"/>
        <v xml:space="preserve">  </v>
      </c>
      <c r="U1466" s="232">
        <f>F498</f>
        <v>0</v>
      </c>
    </row>
    <row r="1467" spans="16:21" x14ac:dyDescent="0.15">
      <c r="Q1467" s="137" t="s">
        <v>251</v>
      </c>
      <c r="R1467" s="230">
        <f t="shared" si="28"/>
        <v>0</v>
      </c>
      <c r="S1467" s="231" t="e">
        <f t="shared" si="27"/>
        <v>#VALUE!</v>
      </c>
      <c r="T1467" s="231" t="str">
        <f t="shared" si="27"/>
        <v xml:space="preserve">  </v>
      </c>
      <c r="U1467" s="232">
        <f>F500</f>
        <v>0</v>
      </c>
    </row>
    <row r="1468" spans="16:21" x14ac:dyDescent="0.15">
      <c r="Q1468" s="137" t="s">
        <v>813</v>
      </c>
      <c r="R1468" s="230">
        <f t="shared" si="28"/>
        <v>0</v>
      </c>
      <c r="S1468" s="231" t="e">
        <f t="shared" si="27"/>
        <v>#VALUE!</v>
      </c>
      <c r="T1468" s="231" t="str">
        <f t="shared" si="27"/>
        <v xml:space="preserve">  </v>
      </c>
      <c r="U1468" s="232">
        <f>F502</f>
        <v>0</v>
      </c>
    </row>
    <row r="1469" spans="16:21" x14ac:dyDescent="0.15">
      <c r="Q1469" s="137" t="s">
        <v>837</v>
      </c>
      <c r="R1469" s="230">
        <f t="shared" si="28"/>
        <v>0</v>
      </c>
      <c r="S1469" s="231" t="e">
        <f t="shared" si="27"/>
        <v>#VALUE!</v>
      </c>
      <c r="T1469" s="231" t="str">
        <f t="shared" si="27"/>
        <v xml:space="preserve">  </v>
      </c>
      <c r="U1469" s="232">
        <f>F504</f>
        <v>0</v>
      </c>
    </row>
    <row r="1470" spans="16:21" x14ac:dyDescent="0.15">
      <c r="Q1470" s="137" t="s">
        <v>838</v>
      </c>
      <c r="R1470" s="230">
        <f t="shared" si="28"/>
        <v>0</v>
      </c>
      <c r="S1470" s="231" t="e">
        <f t="shared" si="27"/>
        <v>#VALUE!</v>
      </c>
      <c r="T1470" s="231" t="str">
        <f t="shared" si="27"/>
        <v xml:space="preserve">  </v>
      </c>
      <c r="U1470" s="232">
        <f>F506</f>
        <v>0</v>
      </c>
    </row>
    <row r="1471" spans="16:21" x14ac:dyDescent="0.15">
      <c r="Q1471" s="137" t="s">
        <v>839</v>
      </c>
      <c r="R1471" s="230">
        <f t="shared" si="28"/>
        <v>0</v>
      </c>
      <c r="S1471" s="231" t="e">
        <f t="shared" si="27"/>
        <v>#VALUE!</v>
      </c>
      <c r="T1471" s="231" t="str">
        <f t="shared" si="27"/>
        <v xml:space="preserve">  </v>
      </c>
      <c r="U1471" s="232">
        <f>F508</f>
        <v>0</v>
      </c>
    </row>
    <row r="1472" spans="16:21" x14ac:dyDescent="0.15">
      <c r="Q1472" s="137" t="s">
        <v>840</v>
      </c>
      <c r="R1472" s="230">
        <f t="shared" si="28"/>
        <v>0</v>
      </c>
      <c r="S1472" s="231" t="e">
        <f t="shared" si="27"/>
        <v>#VALUE!</v>
      </c>
      <c r="T1472" s="231" t="str">
        <f t="shared" si="27"/>
        <v xml:space="preserve">  </v>
      </c>
      <c r="U1472" s="232">
        <f>F510</f>
        <v>0</v>
      </c>
    </row>
    <row r="1473" spans="16:21" x14ac:dyDescent="0.15">
      <c r="Q1473" s="137" t="s">
        <v>844</v>
      </c>
      <c r="R1473" s="230">
        <f t="shared" si="28"/>
        <v>0</v>
      </c>
      <c r="S1473" s="231" t="e">
        <f t="shared" si="27"/>
        <v>#VALUE!</v>
      </c>
      <c r="T1473" s="231" t="str">
        <f t="shared" si="27"/>
        <v xml:space="preserve">  </v>
      </c>
      <c r="U1473" s="232">
        <f>F512</f>
        <v>0</v>
      </c>
    </row>
    <row r="1474" spans="16:21" x14ac:dyDescent="0.15">
      <c r="Q1474" s="137" t="s">
        <v>845</v>
      </c>
      <c r="R1474" s="230">
        <f t="shared" si="28"/>
        <v>0</v>
      </c>
      <c r="S1474" s="231" t="e">
        <f t="shared" si="27"/>
        <v>#VALUE!</v>
      </c>
      <c r="T1474" s="231" t="str">
        <f t="shared" si="27"/>
        <v xml:space="preserve">  </v>
      </c>
      <c r="U1474" s="232">
        <f>F514</f>
        <v>0</v>
      </c>
    </row>
    <row r="1475" spans="16:21" x14ac:dyDescent="0.15">
      <c r="Q1475" s="137" t="s">
        <v>840</v>
      </c>
      <c r="R1475" s="230">
        <f t="shared" si="28"/>
        <v>0</v>
      </c>
      <c r="S1475" s="231" t="e">
        <f t="shared" si="27"/>
        <v>#VALUE!</v>
      </c>
      <c r="T1475" s="231" t="str">
        <f t="shared" si="27"/>
        <v xml:space="preserve">  </v>
      </c>
      <c r="U1475" s="232">
        <f>J510</f>
        <v>0</v>
      </c>
    </row>
    <row r="1476" spans="16:21" x14ac:dyDescent="0.15">
      <c r="Q1476" s="137" t="s">
        <v>844</v>
      </c>
      <c r="R1476" s="230">
        <f t="shared" si="28"/>
        <v>0</v>
      </c>
      <c r="S1476" s="231" t="e">
        <f t="shared" si="27"/>
        <v>#VALUE!</v>
      </c>
      <c r="T1476" s="231" t="str">
        <f t="shared" si="27"/>
        <v xml:space="preserve">  </v>
      </c>
      <c r="U1476" s="232">
        <f>J512</f>
        <v>0</v>
      </c>
    </row>
    <row r="1477" spans="16:21" x14ac:dyDescent="0.15">
      <c r="Q1477" s="137" t="s">
        <v>845</v>
      </c>
      <c r="R1477" s="230">
        <f t="shared" si="28"/>
        <v>0</v>
      </c>
      <c r="S1477" s="231" t="e">
        <f t="shared" si="27"/>
        <v>#VALUE!</v>
      </c>
      <c r="T1477" s="231" t="str">
        <f t="shared" si="27"/>
        <v xml:space="preserve">  </v>
      </c>
      <c r="U1477" s="232">
        <f>J514</f>
        <v>0</v>
      </c>
    </row>
    <row r="1478" spans="16:21" x14ac:dyDescent="0.15">
      <c r="P1478" s="136" t="s">
        <v>295</v>
      </c>
      <c r="Q1478" s="137" t="s">
        <v>294</v>
      </c>
      <c r="R1478" s="230">
        <f t="shared" si="28"/>
        <v>0</v>
      </c>
      <c r="S1478" s="231" t="e">
        <f t="shared" si="27"/>
        <v>#VALUE!</v>
      </c>
      <c r="T1478" s="231" t="str">
        <f t="shared" si="27"/>
        <v xml:space="preserve">  </v>
      </c>
      <c r="U1478" s="232">
        <f>J519</f>
        <v>0</v>
      </c>
    </row>
    <row r="1479" spans="16:21" x14ac:dyDescent="0.15">
      <c r="Q1479" s="137" t="s">
        <v>296</v>
      </c>
      <c r="R1479" s="230">
        <f t="shared" si="28"/>
        <v>0</v>
      </c>
      <c r="S1479" s="231" t="e">
        <f t="shared" si="27"/>
        <v>#VALUE!</v>
      </c>
      <c r="T1479" s="231" t="str">
        <f t="shared" si="27"/>
        <v xml:space="preserve">  </v>
      </c>
      <c r="U1479" s="232">
        <f>J520</f>
        <v>0</v>
      </c>
    </row>
    <row r="1480" spans="16:21" x14ac:dyDescent="0.15">
      <c r="Q1480" s="137" t="s">
        <v>297</v>
      </c>
      <c r="R1480" s="230">
        <f t="shared" si="28"/>
        <v>0</v>
      </c>
      <c r="S1480" s="231" t="e">
        <f t="shared" si="27"/>
        <v>#VALUE!</v>
      </c>
      <c r="T1480" s="231" t="str">
        <f t="shared" si="27"/>
        <v xml:space="preserve">  </v>
      </c>
      <c r="U1480" s="232">
        <f>J522</f>
        <v>0</v>
      </c>
    </row>
    <row r="1481" spans="16:21" x14ac:dyDescent="0.15">
      <c r="Q1481" s="137" t="s">
        <v>298</v>
      </c>
      <c r="R1481" s="230">
        <f t="shared" si="28"/>
        <v>0</v>
      </c>
      <c r="S1481" s="231" t="e">
        <f t="shared" si="27"/>
        <v>#VALUE!</v>
      </c>
      <c r="T1481" s="231" t="str">
        <f t="shared" si="27"/>
        <v xml:space="preserve">  </v>
      </c>
      <c r="U1481" s="232">
        <f>J523</f>
        <v>0</v>
      </c>
    </row>
    <row r="1482" spans="16:21" x14ac:dyDescent="0.15">
      <c r="Q1482" s="137" t="s">
        <v>299</v>
      </c>
      <c r="R1482" s="230">
        <f t="shared" si="28"/>
        <v>0</v>
      </c>
      <c r="S1482" s="231" t="e">
        <f t="shared" si="27"/>
        <v>#VALUE!</v>
      </c>
      <c r="T1482" s="231" t="str">
        <f t="shared" si="27"/>
        <v xml:space="preserve">  </v>
      </c>
      <c r="U1482" s="232">
        <f>J525</f>
        <v>0</v>
      </c>
    </row>
    <row r="1483" spans="16:21" x14ac:dyDescent="0.15">
      <c r="P1483" s="136" t="s">
        <v>246</v>
      </c>
      <c r="Q1483" s="137" t="s">
        <v>828</v>
      </c>
      <c r="R1483" s="230">
        <f t="shared" si="28"/>
        <v>0</v>
      </c>
      <c r="S1483" s="231" t="e">
        <f t="shared" si="27"/>
        <v>#VALUE!</v>
      </c>
      <c r="T1483" s="231" t="str">
        <f t="shared" si="27"/>
        <v xml:space="preserve">  </v>
      </c>
      <c r="U1483" s="232">
        <f>F542</f>
        <v>0</v>
      </c>
    </row>
    <row r="1484" spans="16:21" x14ac:dyDescent="0.15">
      <c r="Q1484" s="137" t="s">
        <v>794</v>
      </c>
      <c r="R1484" s="230">
        <f t="shared" si="28"/>
        <v>0</v>
      </c>
      <c r="S1484" s="231" t="e">
        <f t="shared" si="27"/>
        <v>#VALUE!</v>
      </c>
      <c r="T1484" s="231" t="str">
        <f t="shared" si="27"/>
        <v xml:space="preserve">  </v>
      </c>
      <c r="U1484" s="232">
        <f>F543</f>
        <v>0</v>
      </c>
    </row>
    <row r="1485" spans="16:21" x14ac:dyDescent="0.15">
      <c r="Q1485" s="137" t="s">
        <v>247</v>
      </c>
      <c r="R1485" s="230">
        <f t="shared" si="28"/>
        <v>0</v>
      </c>
      <c r="S1485" s="231" t="e">
        <f t="shared" si="27"/>
        <v>#VALUE!</v>
      </c>
      <c r="T1485" s="231" t="str">
        <f t="shared" si="27"/>
        <v xml:space="preserve">  </v>
      </c>
      <c r="U1485" s="232">
        <f>F545</f>
        <v>0</v>
      </c>
    </row>
    <row r="1486" spans="16:21" x14ac:dyDescent="0.15">
      <c r="Q1486" s="137" t="s">
        <v>248</v>
      </c>
      <c r="R1486" s="230">
        <f t="shared" si="28"/>
        <v>0</v>
      </c>
      <c r="S1486" s="231" t="e">
        <f t="shared" si="27"/>
        <v>#VALUE!</v>
      </c>
      <c r="T1486" s="231" t="str">
        <f t="shared" si="27"/>
        <v xml:space="preserve">  </v>
      </c>
      <c r="U1486" s="232">
        <f>F547</f>
        <v>0</v>
      </c>
    </row>
    <row r="1487" spans="16:21" x14ac:dyDescent="0.15">
      <c r="Q1487" s="137" t="s">
        <v>249</v>
      </c>
      <c r="R1487" s="230">
        <f t="shared" si="28"/>
        <v>0</v>
      </c>
      <c r="S1487" s="231" t="e">
        <f t="shared" si="27"/>
        <v>#VALUE!</v>
      </c>
      <c r="T1487" s="231" t="str">
        <f t="shared" si="27"/>
        <v xml:space="preserve">  </v>
      </c>
      <c r="U1487" s="232">
        <f>F549</f>
        <v>0</v>
      </c>
    </row>
    <row r="1488" spans="16:21" x14ac:dyDescent="0.15">
      <c r="Q1488" s="137" t="s">
        <v>250</v>
      </c>
      <c r="R1488" s="230">
        <f t="shared" si="28"/>
        <v>0</v>
      </c>
      <c r="S1488" s="231" t="e">
        <f t="shared" si="27"/>
        <v>#VALUE!</v>
      </c>
      <c r="T1488" s="231" t="str">
        <f t="shared" si="27"/>
        <v xml:space="preserve">  </v>
      </c>
      <c r="U1488" s="232">
        <f>F551</f>
        <v>0</v>
      </c>
    </row>
    <row r="1489" spans="17:21" x14ac:dyDescent="0.15">
      <c r="Q1489" s="137" t="s">
        <v>251</v>
      </c>
      <c r="R1489" s="230">
        <f t="shared" si="28"/>
        <v>0</v>
      </c>
      <c r="S1489" s="231" t="e">
        <f t="shared" si="27"/>
        <v>#VALUE!</v>
      </c>
      <c r="T1489" s="231" t="str">
        <f t="shared" si="27"/>
        <v xml:space="preserve">  </v>
      </c>
      <c r="U1489" s="232">
        <f>F553</f>
        <v>0</v>
      </c>
    </row>
    <row r="1490" spans="17:21" x14ac:dyDescent="0.15">
      <c r="Q1490" s="137" t="s">
        <v>813</v>
      </c>
      <c r="R1490" s="230">
        <f t="shared" si="28"/>
        <v>0</v>
      </c>
      <c r="S1490" s="231" t="e">
        <f t="shared" si="27"/>
        <v>#VALUE!</v>
      </c>
      <c r="T1490" s="231" t="str">
        <f t="shared" si="27"/>
        <v xml:space="preserve">  </v>
      </c>
      <c r="U1490" s="232">
        <f>F555</f>
        <v>0</v>
      </c>
    </row>
    <row r="1491" spans="17:21" x14ac:dyDescent="0.15">
      <c r="Q1491" s="137" t="s">
        <v>837</v>
      </c>
      <c r="R1491" s="230">
        <f t="shared" si="28"/>
        <v>0</v>
      </c>
      <c r="S1491" s="231" t="e">
        <f t="shared" si="27"/>
        <v>#VALUE!</v>
      </c>
      <c r="T1491" s="231" t="str">
        <f t="shared" si="27"/>
        <v xml:space="preserve">  </v>
      </c>
      <c r="U1491" s="232">
        <f>F557</f>
        <v>0</v>
      </c>
    </row>
    <row r="1492" spans="17:21" x14ac:dyDescent="0.15">
      <c r="Q1492" s="137" t="s">
        <v>816</v>
      </c>
      <c r="R1492" s="230">
        <f t="shared" si="28"/>
        <v>0</v>
      </c>
      <c r="S1492" s="231" t="e">
        <f t="shared" si="27"/>
        <v>#VALUE!</v>
      </c>
      <c r="T1492" s="231" t="str">
        <f t="shared" si="27"/>
        <v xml:space="preserve">  </v>
      </c>
      <c r="U1492" s="232">
        <f>F559</f>
        <v>0</v>
      </c>
    </row>
    <row r="1493" spans="17:21" x14ac:dyDescent="0.15">
      <c r="Q1493" s="137" t="s">
        <v>847</v>
      </c>
      <c r="R1493" s="230">
        <f t="shared" si="28"/>
        <v>0</v>
      </c>
      <c r="S1493" s="231" t="e">
        <f t="shared" si="27"/>
        <v>#VALUE!</v>
      </c>
      <c r="T1493" s="231" t="str">
        <f t="shared" si="27"/>
        <v xml:space="preserve">  </v>
      </c>
      <c r="U1493" s="232">
        <f t="shared" ref="U1493:U1523" si="29">H811</f>
        <v>0</v>
      </c>
    </row>
    <row r="1494" spans="17:21" x14ac:dyDescent="0.15">
      <c r="Q1494" s="137" t="s">
        <v>848</v>
      </c>
      <c r="R1494" s="230">
        <f t="shared" si="28"/>
        <v>0</v>
      </c>
      <c r="S1494" s="231" t="e">
        <f t="shared" si="27"/>
        <v>#VALUE!</v>
      </c>
      <c r="T1494" s="231" t="str">
        <f t="shared" si="27"/>
        <v xml:space="preserve">  </v>
      </c>
      <c r="U1494" s="232">
        <f t="shared" si="29"/>
        <v>0</v>
      </c>
    </row>
    <row r="1495" spans="17:21" x14ac:dyDescent="0.15">
      <c r="Q1495" s="137" t="s">
        <v>849</v>
      </c>
      <c r="R1495" s="230">
        <f t="shared" si="28"/>
        <v>0</v>
      </c>
      <c r="S1495" s="231" t="e">
        <f t="shared" si="27"/>
        <v>#VALUE!</v>
      </c>
      <c r="T1495" s="231" t="str">
        <f t="shared" si="27"/>
        <v xml:space="preserve">  </v>
      </c>
      <c r="U1495" s="232">
        <f t="shared" si="29"/>
        <v>0</v>
      </c>
    </row>
    <row r="1496" spans="17:21" x14ac:dyDescent="0.15">
      <c r="Q1496" s="137" t="s">
        <v>850</v>
      </c>
      <c r="R1496" s="230">
        <f t="shared" si="28"/>
        <v>0</v>
      </c>
      <c r="S1496" s="231" t="e">
        <f t="shared" ref="S1496:T1515" si="30">S$1318</f>
        <v>#VALUE!</v>
      </c>
      <c r="T1496" s="231" t="str">
        <f t="shared" si="30"/>
        <v xml:space="preserve">  </v>
      </c>
      <c r="U1496" s="232">
        <f t="shared" si="29"/>
        <v>0</v>
      </c>
    </row>
    <row r="1497" spans="17:21" x14ac:dyDescent="0.15">
      <c r="Q1497" s="137" t="s">
        <v>851</v>
      </c>
      <c r="R1497" s="230">
        <f t="shared" si="28"/>
        <v>0</v>
      </c>
      <c r="S1497" s="231" t="e">
        <f t="shared" si="30"/>
        <v>#VALUE!</v>
      </c>
      <c r="T1497" s="231" t="str">
        <f t="shared" si="30"/>
        <v xml:space="preserve">  </v>
      </c>
      <c r="U1497" s="232">
        <f t="shared" si="29"/>
        <v>0</v>
      </c>
    </row>
    <row r="1498" spans="17:21" x14ac:dyDescent="0.15">
      <c r="Q1498" s="137" t="s">
        <v>852</v>
      </c>
      <c r="R1498" s="230">
        <f t="shared" si="28"/>
        <v>0</v>
      </c>
      <c r="S1498" s="231" t="e">
        <f t="shared" si="30"/>
        <v>#VALUE!</v>
      </c>
      <c r="T1498" s="231" t="str">
        <f t="shared" si="30"/>
        <v xml:space="preserve">  </v>
      </c>
      <c r="U1498" s="232">
        <f t="shared" si="29"/>
        <v>0</v>
      </c>
    </row>
    <row r="1499" spans="17:21" x14ac:dyDescent="0.15">
      <c r="Q1499" s="137" t="s">
        <v>853</v>
      </c>
      <c r="R1499" s="230">
        <f t="shared" si="28"/>
        <v>0</v>
      </c>
      <c r="S1499" s="231" t="e">
        <f t="shared" si="30"/>
        <v>#VALUE!</v>
      </c>
      <c r="T1499" s="231" t="str">
        <f t="shared" si="30"/>
        <v xml:space="preserve">  </v>
      </c>
      <c r="U1499" s="232">
        <f t="shared" si="29"/>
        <v>0</v>
      </c>
    </row>
    <row r="1500" spans="17:21" x14ac:dyDescent="0.15">
      <c r="Q1500" s="137" t="s">
        <v>854</v>
      </c>
      <c r="R1500" s="230">
        <f t="shared" si="28"/>
        <v>0</v>
      </c>
      <c r="S1500" s="231" t="e">
        <f t="shared" si="30"/>
        <v>#VALUE!</v>
      </c>
      <c r="T1500" s="231" t="str">
        <f t="shared" si="30"/>
        <v xml:space="preserve">  </v>
      </c>
      <c r="U1500" s="232">
        <f t="shared" si="29"/>
        <v>0</v>
      </c>
    </row>
    <row r="1501" spans="17:21" x14ac:dyDescent="0.15">
      <c r="Q1501" s="137" t="s">
        <v>855</v>
      </c>
      <c r="R1501" s="230">
        <f t="shared" si="28"/>
        <v>0</v>
      </c>
      <c r="S1501" s="231" t="e">
        <f t="shared" si="30"/>
        <v>#VALUE!</v>
      </c>
      <c r="T1501" s="231" t="str">
        <f t="shared" si="30"/>
        <v xml:space="preserve">  </v>
      </c>
      <c r="U1501" s="232">
        <f t="shared" si="29"/>
        <v>0</v>
      </c>
    </row>
    <row r="1502" spans="17:21" x14ac:dyDescent="0.15">
      <c r="Q1502" s="137" t="s">
        <v>856</v>
      </c>
      <c r="R1502" s="230">
        <f t="shared" si="28"/>
        <v>0</v>
      </c>
      <c r="S1502" s="231" t="e">
        <f t="shared" si="30"/>
        <v>#VALUE!</v>
      </c>
      <c r="T1502" s="231" t="str">
        <f t="shared" si="30"/>
        <v xml:space="preserve">  </v>
      </c>
      <c r="U1502" s="232">
        <f t="shared" si="29"/>
        <v>0</v>
      </c>
    </row>
    <row r="1503" spans="17:21" x14ac:dyDescent="0.15">
      <c r="Q1503" s="137" t="s">
        <v>857</v>
      </c>
      <c r="R1503" s="230">
        <f t="shared" si="28"/>
        <v>0</v>
      </c>
      <c r="S1503" s="231" t="e">
        <f t="shared" si="30"/>
        <v>#VALUE!</v>
      </c>
      <c r="T1503" s="231" t="str">
        <f t="shared" si="30"/>
        <v xml:space="preserve">  </v>
      </c>
      <c r="U1503" s="232">
        <f t="shared" si="29"/>
        <v>0</v>
      </c>
    </row>
    <row r="1504" spans="17:21" x14ac:dyDescent="0.15">
      <c r="Q1504" s="137" t="s">
        <v>858</v>
      </c>
      <c r="R1504" s="230">
        <f t="shared" si="28"/>
        <v>0</v>
      </c>
      <c r="S1504" s="231" t="e">
        <f t="shared" si="30"/>
        <v>#VALUE!</v>
      </c>
      <c r="T1504" s="231" t="str">
        <f t="shared" si="30"/>
        <v xml:space="preserve">  </v>
      </c>
      <c r="U1504" s="232">
        <f t="shared" si="29"/>
        <v>0</v>
      </c>
    </row>
    <row r="1505" spans="17:21" x14ac:dyDescent="0.15">
      <c r="Q1505" s="137" t="s">
        <v>859</v>
      </c>
      <c r="R1505" s="230">
        <f t="shared" si="28"/>
        <v>0</v>
      </c>
      <c r="S1505" s="231" t="e">
        <f t="shared" si="30"/>
        <v>#VALUE!</v>
      </c>
      <c r="T1505" s="231" t="str">
        <f t="shared" si="30"/>
        <v xml:space="preserve">  </v>
      </c>
      <c r="U1505" s="232">
        <f t="shared" si="29"/>
        <v>0</v>
      </c>
    </row>
    <row r="1506" spans="17:21" x14ac:dyDescent="0.15">
      <c r="Q1506" s="137" t="s">
        <v>860</v>
      </c>
      <c r="R1506" s="230">
        <f t="shared" si="28"/>
        <v>0</v>
      </c>
      <c r="S1506" s="231" t="e">
        <f t="shared" si="30"/>
        <v>#VALUE!</v>
      </c>
      <c r="T1506" s="231" t="str">
        <f t="shared" si="30"/>
        <v xml:space="preserve">  </v>
      </c>
      <c r="U1506" s="232">
        <f t="shared" si="29"/>
        <v>0</v>
      </c>
    </row>
    <row r="1507" spans="17:21" x14ac:dyDescent="0.15">
      <c r="Q1507" s="137" t="s">
        <v>861</v>
      </c>
      <c r="R1507" s="230">
        <f t="shared" si="28"/>
        <v>0</v>
      </c>
      <c r="S1507" s="231" t="e">
        <f t="shared" si="30"/>
        <v>#VALUE!</v>
      </c>
      <c r="T1507" s="231" t="str">
        <f t="shared" si="30"/>
        <v xml:space="preserve">  </v>
      </c>
      <c r="U1507" s="232">
        <f t="shared" si="29"/>
        <v>0</v>
      </c>
    </row>
    <row r="1508" spans="17:21" x14ac:dyDescent="0.15">
      <c r="Q1508" s="137" t="s">
        <v>862</v>
      </c>
      <c r="R1508" s="230">
        <f t="shared" si="28"/>
        <v>0</v>
      </c>
      <c r="S1508" s="231" t="e">
        <f t="shared" si="30"/>
        <v>#VALUE!</v>
      </c>
      <c r="T1508" s="231" t="str">
        <f t="shared" si="30"/>
        <v xml:space="preserve">  </v>
      </c>
      <c r="U1508" s="232">
        <f t="shared" si="29"/>
        <v>0</v>
      </c>
    </row>
    <row r="1509" spans="17:21" x14ac:dyDescent="0.15">
      <c r="Q1509" s="137" t="s">
        <v>863</v>
      </c>
      <c r="R1509" s="230">
        <f t="shared" si="28"/>
        <v>0</v>
      </c>
      <c r="S1509" s="231" t="e">
        <f t="shared" si="30"/>
        <v>#VALUE!</v>
      </c>
      <c r="T1509" s="231" t="str">
        <f t="shared" si="30"/>
        <v xml:space="preserve">  </v>
      </c>
      <c r="U1509" s="232">
        <f t="shared" si="29"/>
        <v>0</v>
      </c>
    </row>
    <row r="1510" spans="17:21" x14ac:dyDescent="0.15">
      <c r="Q1510" s="137" t="s">
        <v>864</v>
      </c>
      <c r="R1510" s="230">
        <f t="shared" si="28"/>
        <v>0</v>
      </c>
      <c r="S1510" s="231" t="e">
        <f t="shared" si="30"/>
        <v>#VALUE!</v>
      </c>
      <c r="T1510" s="231" t="str">
        <f t="shared" si="30"/>
        <v xml:space="preserve">  </v>
      </c>
      <c r="U1510" s="232">
        <f t="shared" si="29"/>
        <v>0</v>
      </c>
    </row>
    <row r="1511" spans="17:21" x14ac:dyDescent="0.15">
      <c r="Q1511" s="137" t="s">
        <v>865</v>
      </c>
      <c r="R1511" s="230">
        <f t="shared" si="28"/>
        <v>0</v>
      </c>
      <c r="S1511" s="231" t="e">
        <f t="shared" si="30"/>
        <v>#VALUE!</v>
      </c>
      <c r="T1511" s="231" t="str">
        <f t="shared" si="30"/>
        <v xml:space="preserve">  </v>
      </c>
      <c r="U1511" s="232">
        <f t="shared" si="29"/>
        <v>0</v>
      </c>
    </row>
    <row r="1512" spans="17:21" x14ac:dyDescent="0.15">
      <c r="Q1512" s="137" t="s">
        <v>866</v>
      </c>
      <c r="R1512" s="230">
        <f t="shared" si="28"/>
        <v>0</v>
      </c>
      <c r="S1512" s="231" t="e">
        <f t="shared" si="30"/>
        <v>#VALUE!</v>
      </c>
      <c r="T1512" s="231" t="str">
        <f t="shared" si="30"/>
        <v xml:space="preserve">  </v>
      </c>
      <c r="U1512" s="232">
        <f t="shared" si="29"/>
        <v>0</v>
      </c>
    </row>
    <row r="1513" spans="17:21" x14ac:dyDescent="0.15">
      <c r="Q1513" s="137" t="s">
        <v>867</v>
      </c>
      <c r="R1513" s="230">
        <f t="shared" si="28"/>
        <v>0</v>
      </c>
      <c r="S1513" s="231" t="e">
        <f t="shared" si="30"/>
        <v>#VALUE!</v>
      </c>
      <c r="T1513" s="231" t="str">
        <f t="shared" si="30"/>
        <v xml:space="preserve">  </v>
      </c>
      <c r="U1513" s="232">
        <f t="shared" si="29"/>
        <v>0</v>
      </c>
    </row>
    <row r="1514" spans="17:21" x14ac:dyDescent="0.15">
      <c r="Q1514" s="137" t="s">
        <v>868</v>
      </c>
      <c r="R1514" s="230">
        <f t="shared" si="28"/>
        <v>0</v>
      </c>
      <c r="S1514" s="231" t="e">
        <f t="shared" si="30"/>
        <v>#VALUE!</v>
      </c>
      <c r="T1514" s="231" t="str">
        <f t="shared" si="30"/>
        <v xml:space="preserve">  </v>
      </c>
      <c r="U1514" s="232">
        <f t="shared" si="29"/>
        <v>0</v>
      </c>
    </row>
    <row r="1515" spans="17:21" x14ac:dyDescent="0.15">
      <c r="Q1515" s="137" t="s">
        <v>869</v>
      </c>
      <c r="R1515" s="230">
        <f t="shared" si="28"/>
        <v>0</v>
      </c>
      <c r="S1515" s="231" t="e">
        <f t="shared" si="30"/>
        <v>#VALUE!</v>
      </c>
      <c r="T1515" s="231" t="str">
        <f t="shared" si="30"/>
        <v xml:space="preserve">  </v>
      </c>
      <c r="U1515" s="232">
        <f t="shared" si="29"/>
        <v>0</v>
      </c>
    </row>
    <row r="1516" spans="17:21" x14ac:dyDescent="0.15">
      <c r="Q1516" s="137" t="s">
        <v>870</v>
      </c>
      <c r="R1516" s="230">
        <f t="shared" si="28"/>
        <v>0</v>
      </c>
      <c r="S1516" s="231" t="e">
        <f t="shared" ref="S1516:T1535" si="31">S$1318</f>
        <v>#VALUE!</v>
      </c>
      <c r="T1516" s="231" t="str">
        <f t="shared" si="31"/>
        <v xml:space="preserve">  </v>
      </c>
      <c r="U1516" s="232">
        <f t="shared" si="29"/>
        <v>0</v>
      </c>
    </row>
    <row r="1517" spans="17:21" x14ac:dyDescent="0.15">
      <c r="Q1517" s="137" t="s">
        <v>871</v>
      </c>
      <c r="R1517" s="230">
        <f t="shared" si="28"/>
        <v>0</v>
      </c>
      <c r="S1517" s="231" t="e">
        <f t="shared" si="31"/>
        <v>#VALUE!</v>
      </c>
      <c r="T1517" s="231" t="str">
        <f t="shared" si="31"/>
        <v xml:space="preserve">  </v>
      </c>
      <c r="U1517" s="232">
        <f t="shared" si="29"/>
        <v>0</v>
      </c>
    </row>
    <row r="1518" spans="17:21" x14ac:dyDescent="0.15">
      <c r="Q1518" s="137" t="s">
        <v>872</v>
      </c>
      <c r="R1518" s="230">
        <f t="shared" si="28"/>
        <v>0</v>
      </c>
      <c r="S1518" s="231" t="e">
        <f t="shared" si="31"/>
        <v>#VALUE!</v>
      </c>
      <c r="T1518" s="231" t="str">
        <f t="shared" si="31"/>
        <v xml:space="preserve">  </v>
      </c>
      <c r="U1518" s="232">
        <f t="shared" si="29"/>
        <v>0</v>
      </c>
    </row>
    <row r="1519" spans="17:21" x14ac:dyDescent="0.15">
      <c r="Q1519" s="137" t="s">
        <v>873</v>
      </c>
      <c r="R1519" s="230">
        <f t="shared" si="28"/>
        <v>0</v>
      </c>
      <c r="S1519" s="231" t="e">
        <f t="shared" si="31"/>
        <v>#VALUE!</v>
      </c>
      <c r="T1519" s="231" t="str">
        <f t="shared" si="31"/>
        <v xml:space="preserve">  </v>
      </c>
      <c r="U1519" s="232">
        <f t="shared" si="29"/>
        <v>0</v>
      </c>
    </row>
    <row r="1520" spans="17:21" x14ac:dyDescent="0.15">
      <c r="Q1520" s="137" t="s">
        <v>874</v>
      </c>
      <c r="R1520" s="230">
        <f t="shared" si="28"/>
        <v>0</v>
      </c>
      <c r="S1520" s="231" t="e">
        <f t="shared" si="31"/>
        <v>#VALUE!</v>
      </c>
      <c r="T1520" s="231" t="str">
        <f t="shared" si="31"/>
        <v xml:space="preserve">  </v>
      </c>
      <c r="U1520" s="232">
        <f t="shared" si="29"/>
        <v>0</v>
      </c>
    </row>
    <row r="1521" spans="17:21" x14ac:dyDescent="0.15">
      <c r="Q1521" s="137" t="s">
        <v>875</v>
      </c>
      <c r="R1521" s="230">
        <f t="shared" si="28"/>
        <v>0</v>
      </c>
      <c r="S1521" s="231" t="e">
        <f t="shared" si="31"/>
        <v>#VALUE!</v>
      </c>
      <c r="T1521" s="231" t="str">
        <f t="shared" si="31"/>
        <v xml:space="preserve">  </v>
      </c>
      <c r="U1521" s="232">
        <f t="shared" si="29"/>
        <v>0</v>
      </c>
    </row>
    <row r="1522" spans="17:21" x14ac:dyDescent="0.15">
      <c r="Q1522" s="137" t="s">
        <v>876</v>
      </c>
      <c r="R1522" s="230">
        <f t="shared" si="28"/>
        <v>0</v>
      </c>
      <c r="S1522" s="231" t="e">
        <f t="shared" si="31"/>
        <v>#VALUE!</v>
      </c>
      <c r="T1522" s="231" t="str">
        <f t="shared" si="31"/>
        <v xml:space="preserve">  </v>
      </c>
      <c r="U1522" s="232">
        <f t="shared" si="29"/>
        <v>0</v>
      </c>
    </row>
    <row r="1523" spans="17:21" x14ac:dyDescent="0.15">
      <c r="Q1523" s="137" t="s">
        <v>877</v>
      </c>
      <c r="R1523" s="230">
        <f t="shared" si="28"/>
        <v>0</v>
      </c>
      <c r="S1523" s="231" t="e">
        <f t="shared" si="31"/>
        <v>#VALUE!</v>
      </c>
      <c r="T1523" s="231" t="str">
        <f t="shared" si="31"/>
        <v xml:space="preserve">  </v>
      </c>
      <c r="U1523" s="232">
        <f t="shared" si="29"/>
        <v>0</v>
      </c>
    </row>
    <row r="1524" spans="17:21" x14ac:dyDescent="0.15">
      <c r="Q1524" s="137" t="s">
        <v>878</v>
      </c>
      <c r="R1524" s="230">
        <f t="shared" si="28"/>
        <v>0</v>
      </c>
      <c r="S1524" s="231" t="e">
        <f t="shared" si="31"/>
        <v>#VALUE!</v>
      </c>
      <c r="T1524" s="231" t="str">
        <f t="shared" si="31"/>
        <v xml:space="preserve">  </v>
      </c>
      <c r="U1524" s="232">
        <f t="shared" ref="U1524:U1554" si="32">H867</f>
        <v>0</v>
      </c>
    </row>
    <row r="1525" spans="17:21" x14ac:dyDescent="0.15">
      <c r="Q1525" s="137" t="s">
        <v>879</v>
      </c>
      <c r="R1525" s="230">
        <f t="shared" si="28"/>
        <v>0</v>
      </c>
      <c r="S1525" s="231" t="e">
        <f t="shared" si="31"/>
        <v>#VALUE!</v>
      </c>
      <c r="T1525" s="231" t="str">
        <f t="shared" si="31"/>
        <v xml:space="preserve">  </v>
      </c>
      <c r="U1525" s="232">
        <f t="shared" si="32"/>
        <v>0</v>
      </c>
    </row>
    <row r="1526" spans="17:21" x14ac:dyDescent="0.15">
      <c r="Q1526" s="137" t="s">
        <v>880</v>
      </c>
      <c r="R1526" s="230">
        <f t="shared" si="28"/>
        <v>0</v>
      </c>
      <c r="S1526" s="231" t="e">
        <f t="shared" si="31"/>
        <v>#VALUE!</v>
      </c>
      <c r="T1526" s="231" t="str">
        <f t="shared" si="31"/>
        <v xml:space="preserve">  </v>
      </c>
      <c r="U1526" s="232">
        <f t="shared" si="32"/>
        <v>0</v>
      </c>
    </row>
    <row r="1527" spans="17:21" x14ac:dyDescent="0.15">
      <c r="Q1527" s="137" t="s">
        <v>881</v>
      </c>
      <c r="R1527" s="230">
        <f t="shared" si="28"/>
        <v>0</v>
      </c>
      <c r="S1527" s="231" t="e">
        <f t="shared" si="31"/>
        <v>#VALUE!</v>
      </c>
      <c r="T1527" s="231" t="str">
        <f t="shared" si="31"/>
        <v xml:space="preserve">  </v>
      </c>
      <c r="U1527" s="232">
        <f t="shared" si="32"/>
        <v>0</v>
      </c>
    </row>
    <row r="1528" spans="17:21" x14ac:dyDescent="0.15">
      <c r="Q1528" s="137" t="s">
        <v>882</v>
      </c>
      <c r="R1528" s="230">
        <f t="shared" si="28"/>
        <v>0</v>
      </c>
      <c r="S1528" s="231" t="e">
        <f t="shared" si="31"/>
        <v>#VALUE!</v>
      </c>
      <c r="T1528" s="231" t="str">
        <f t="shared" si="31"/>
        <v xml:space="preserve">  </v>
      </c>
      <c r="U1528" s="232">
        <f t="shared" si="32"/>
        <v>0</v>
      </c>
    </row>
    <row r="1529" spans="17:21" x14ac:dyDescent="0.15">
      <c r="Q1529" s="137" t="s">
        <v>883</v>
      </c>
      <c r="R1529" s="230">
        <f t="shared" si="28"/>
        <v>0</v>
      </c>
      <c r="S1529" s="231" t="e">
        <f t="shared" si="31"/>
        <v>#VALUE!</v>
      </c>
      <c r="T1529" s="231" t="str">
        <f t="shared" si="31"/>
        <v xml:space="preserve">  </v>
      </c>
      <c r="U1529" s="232">
        <f t="shared" si="32"/>
        <v>0</v>
      </c>
    </row>
    <row r="1530" spans="17:21" x14ac:dyDescent="0.15">
      <c r="Q1530" s="137" t="s">
        <v>884</v>
      </c>
      <c r="R1530" s="230">
        <f t="shared" si="28"/>
        <v>0</v>
      </c>
      <c r="S1530" s="231" t="e">
        <f t="shared" si="31"/>
        <v>#VALUE!</v>
      </c>
      <c r="T1530" s="231" t="str">
        <f t="shared" si="31"/>
        <v xml:space="preserve">  </v>
      </c>
      <c r="U1530" s="232">
        <f t="shared" si="32"/>
        <v>0</v>
      </c>
    </row>
    <row r="1531" spans="17:21" x14ac:dyDescent="0.15">
      <c r="Q1531" s="137" t="s">
        <v>885</v>
      </c>
      <c r="R1531" s="230">
        <f t="shared" si="28"/>
        <v>0</v>
      </c>
      <c r="S1531" s="231" t="e">
        <f t="shared" si="31"/>
        <v>#VALUE!</v>
      </c>
      <c r="T1531" s="231" t="str">
        <f t="shared" si="31"/>
        <v xml:space="preserve">  </v>
      </c>
      <c r="U1531" s="232">
        <f t="shared" si="32"/>
        <v>0</v>
      </c>
    </row>
    <row r="1532" spans="17:21" x14ac:dyDescent="0.15">
      <c r="Q1532" s="137" t="s">
        <v>886</v>
      </c>
      <c r="R1532" s="230">
        <f t="shared" si="28"/>
        <v>0</v>
      </c>
      <c r="S1532" s="231" t="e">
        <f t="shared" si="31"/>
        <v>#VALUE!</v>
      </c>
      <c r="T1532" s="231" t="str">
        <f t="shared" si="31"/>
        <v xml:space="preserve">  </v>
      </c>
      <c r="U1532" s="232">
        <f t="shared" si="32"/>
        <v>0</v>
      </c>
    </row>
    <row r="1533" spans="17:21" x14ac:dyDescent="0.15">
      <c r="Q1533" s="137" t="s">
        <v>887</v>
      </c>
      <c r="R1533" s="230">
        <f t="shared" si="28"/>
        <v>0</v>
      </c>
      <c r="S1533" s="231" t="e">
        <f t="shared" si="31"/>
        <v>#VALUE!</v>
      </c>
      <c r="T1533" s="231" t="str">
        <f t="shared" si="31"/>
        <v xml:space="preserve">  </v>
      </c>
      <c r="U1533" s="232">
        <f t="shared" si="32"/>
        <v>0</v>
      </c>
    </row>
    <row r="1534" spans="17:21" x14ac:dyDescent="0.15">
      <c r="Q1534" s="137" t="s">
        <v>888</v>
      </c>
      <c r="R1534" s="230">
        <f t="shared" si="28"/>
        <v>0</v>
      </c>
      <c r="S1534" s="231" t="e">
        <f t="shared" si="31"/>
        <v>#VALUE!</v>
      </c>
      <c r="T1534" s="231" t="str">
        <f t="shared" si="31"/>
        <v xml:space="preserve">  </v>
      </c>
      <c r="U1534" s="232">
        <f t="shared" si="32"/>
        <v>0</v>
      </c>
    </row>
    <row r="1535" spans="17:21" x14ac:dyDescent="0.15">
      <c r="Q1535" s="137" t="s">
        <v>889</v>
      </c>
      <c r="R1535" s="230">
        <f t="shared" si="28"/>
        <v>0</v>
      </c>
      <c r="S1535" s="231" t="e">
        <f t="shared" si="31"/>
        <v>#VALUE!</v>
      </c>
      <c r="T1535" s="231" t="str">
        <f t="shared" si="31"/>
        <v xml:space="preserve">  </v>
      </c>
      <c r="U1535" s="232">
        <f t="shared" si="32"/>
        <v>0</v>
      </c>
    </row>
    <row r="1536" spans="17:21" x14ac:dyDescent="0.15">
      <c r="Q1536" s="137" t="s">
        <v>890</v>
      </c>
      <c r="R1536" s="230">
        <f t="shared" si="28"/>
        <v>0</v>
      </c>
      <c r="S1536" s="231" t="e">
        <f t="shared" ref="S1536:T1555" si="33">S$1318</f>
        <v>#VALUE!</v>
      </c>
      <c r="T1536" s="231" t="str">
        <f t="shared" si="33"/>
        <v xml:space="preserve">  </v>
      </c>
      <c r="U1536" s="232">
        <f t="shared" si="32"/>
        <v>0</v>
      </c>
    </row>
    <row r="1537" spans="17:21" x14ac:dyDescent="0.15">
      <c r="Q1537" s="137" t="s">
        <v>891</v>
      </c>
      <c r="R1537" s="230">
        <f t="shared" si="28"/>
        <v>0</v>
      </c>
      <c r="S1537" s="231" t="e">
        <f t="shared" si="33"/>
        <v>#VALUE!</v>
      </c>
      <c r="T1537" s="231" t="str">
        <f t="shared" si="33"/>
        <v xml:space="preserve">  </v>
      </c>
      <c r="U1537" s="232">
        <f t="shared" si="32"/>
        <v>0</v>
      </c>
    </row>
    <row r="1538" spans="17:21" x14ac:dyDescent="0.15">
      <c r="Q1538" s="137" t="s">
        <v>892</v>
      </c>
      <c r="R1538" s="230">
        <f t="shared" si="28"/>
        <v>0</v>
      </c>
      <c r="S1538" s="231" t="e">
        <f t="shared" si="33"/>
        <v>#VALUE!</v>
      </c>
      <c r="T1538" s="231" t="str">
        <f t="shared" si="33"/>
        <v xml:space="preserve">  </v>
      </c>
      <c r="U1538" s="232">
        <f t="shared" si="32"/>
        <v>0</v>
      </c>
    </row>
    <row r="1539" spans="17:21" x14ac:dyDescent="0.15">
      <c r="Q1539" s="137" t="s">
        <v>893</v>
      </c>
      <c r="R1539" s="230">
        <f t="shared" si="28"/>
        <v>0</v>
      </c>
      <c r="S1539" s="231" t="e">
        <f t="shared" si="33"/>
        <v>#VALUE!</v>
      </c>
      <c r="T1539" s="231" t="str">
        <f t="shared" si="33"/>
        <v xml:space="preserve">  </v>
      </c>
      <c r="U1539" s="232">
        <f t="shared" si="32"/>
        <v>0</v>
      </c>
    </row>
    <row r="1540" spans="17:21" x14ac:dyDescent="0.15">
      <c r="Q1540" s="137" t="s">
        <v>894</v>
      </c>
      <c r="R1540" s="230">
        <f t="shared" si="28"/>
        <v>0</v>
      </c>
      <c r="S1540" s="231" t="e">
        <f t="shared" si="33"/>
        <v>#VALUE!</v>
      </c>
      <c r="T1540" s="231" t="str">
        <f t="shared" si="33"/>
        <v xml:space="preserve">  </v>
      </c>
      <c r="U1540" s="232">
        <f t="shared" si="32"/>
        <v>0</v>
      </c>
    </row>
    <row r="1541" spans="17:21" x14ac:dyDescent="0.15">
      <c r="Q1541" s="137" t="s">
        <v>895</v>
      </c>
      <c r="R1541" s="230">
        <f t="shared" si="28"/>
        <v>0</v>
      </c>
      <c r="S1541" s="231" t="e">
        <f t="shared" si="33"/>
        <v>#VALUE!</v>
      </c>
      <c r="T1541" s="231" t="str">
        <f t="shared" si="33"/>
        <v xml:space="preserve">  </v>
      </c>
      <c r="U1541" s="232">
        <f t="shared" si="32"/>
        <v>0</v>
      </c>
    </row>
    <row r="1542" spans="17:21" x14ac:dyDescent="0.15">
      <c r="Q1542" s="137" t="s">
        <v>896</v>
      </c>
      <c r="R1542" s="230">
        <f t="shared" si="28"/>
        <v>0</v>
      </c>
      <c r="S1542" s="231" t="e">
        <f t="shared" si="33"/>
        <v>#VALUE!</v>
      </c>
      <c r="T1542" s="231" t="str">
        <f t="shared" si="33"/>
        <v xml:space="preserve">  </v>
      </c>
      <c r="U1542" s="232">
        <f t="shared" si="32"/>
        <v>0</v>
      </c>
    </row>
    <row r="1543" spans="17:21" x14ac:dyDescent="0.15">
      <c r="Q1543" s="137" t="s">
        <v>897</v>
      </c>
      <c r="R1543" s="230">
        <f t="shared" si="28"/>
        <v>0</v>
      </c>
      <c r="S1543" s="231" t="e">
        <f t="shared" si="33"/>
        <v>#VALUE!</v>
      </c>
      <c r="T1543" s="231" t="str">
        <f t="shared" si="33"/>
        <v xml:space="preserve">  </v>
      </c>
      <c r="U1543" s="232">
        <f t="shared" si="32"/>
        <v>0</v>
      </c>
    </row>
    <row r="1544" spans="17:21" x14ac:dyDescent="0.15">
      <c r="Q1544" s="137" t="s">
        <v>898</v>
      </c>
      <c r="R1544" s="230">
        <f t="shared" si="28"/>
        <v>0</v>
      </c>
      <c r="S1544" s="231" t="e">
        <f t="shared" si="33"/>
        <v>#VALUE!</v>
      </c>
      <c r="T1544" s="231" t="str">
        <f t="shared" si="33"/>
        <v xml:space="preserve">  </v>
      </c>
      <c r="U1544" s="232">
        <f t="shared" si="32"/>
        <v>0</v>
      </c>
    </row>
    <row r="1545" spans="17:21" x14ac:dyDescent="0.15">
      <c r="Q1545" s="137" t="s">
        <v>899</v>
      </c>
      <c r="R1545" s="230">
        <f t="shared" si="28"/>
        <v>0</v>
      </c>
      <c r="S1545" s="231" t="e">
        <f t="shared" si="33"/>
        <v>#VALUE!</v>
      </c>
      <c r="T1545" s="231" t="str">
        <f t="shared" si="33"/>
        <v xml:space="preserve">  </v>
      </c>
      <c r="U1545" s="232">
        <f t="shared" si="32"/>
        <v>0</v>
      </c>
    </row>
    <row r="1546" spans="17:21" x14ac:dyDescent="0.15">
      <c r="Q1546" s="137" t="s">
        <v>900</v>
      </c>
      <c r="R1546" s="230">
        <f t="shared" si="28"/>
        <v>0</v>
      </c>
      <c r="S1546" s="231" t="e">
        <f t="shared" si="33"/>
        <v>#VALUE!</v>
      </c>
      <c r="T1546" s="231" t="str">
        <f t="shared" si="33"/>
        <v xml:space="preserve">  </v>
      </c>
      <c r="U1546" s="232">
        <f t="shared" si="32"/>
        <v>0</v>
      </c>
    </row>
    <row r="1547" spans="17:21" x14ac:dyDescent="0.15">
      <c r="Q1547" s="137" t="s">
        <v>901</v>
      </c>
      <c r="R1547" s="230">
        <f t="shared" si="28"/>
        <v>0</v>
      </c>
      <c r="S1547" s="231" t="e">
        <f t="shared" si="33"/>
        <v>#VALUE!</v>
      </c>
      <c r="T1547" s="231" t="str">
        <f t="shared" si="33"/>
        <v xml:space="preserve">  </v>
      </c>
      <c r="U1547" s="232">
        <f t="shared" si="32"/>
        <v>0</v>
      </c>
    </row>
    <row r="1548" spans="17:21" x14ac:dyDescent="0.15">
      <c r="Q1548" s="137" t="s">
        <v>902</v>
      </c>
      <c r="R1548" s="230">
        <f t="shared" ref="R1548:R1611" si="34">R$1319</f>
        <v>0</v>
      </c>
      <c r="S1548" s="231" t="e">
        <f t="shared" si="33"/>
        <v>#VALUE!</v>
      </c>
      <c r="T1548" s="231" t="str">
        <f t="shared" si="33"/>
        <v xml:space="preserve">  </v>
      </c>
      <c r="U1548" s="232">
        <f t="shared" si="32"/>
        <v>0</v>
      </c>
    </row>
    <row r="1549" spans="17:21" x14ac:dyDescent="0.15">
      <c r="Q1549" s="137" t="s">
        <v>903</v>
      </c>
      <c r="R1549" s="230">
        <f t="shared" si="34"/>
        <v>0</v>
      </c>
      <c r="S1549" s="231" t="e">
        <f t="shared" si="33"/>
        <v>#VALUE!</v>
      </c>
      <c r="T1549" s="231" t="str">
        <f t="shared" si="33"/>
        <v xml:space="preserve">  </v>
      </c>
      <c r="U1549" s="232">
        <f t="shared" si="32"/>
        <v>0</v>
      </c>
    </row>
    <row r="1550" spans="17:21" x14ac:dyDescent="0.15">
      <c r="Q1550" s="137" t="s">
        <v>904</v>
      </c>
      <c r="R1550" s="230">
        <f t="shared" si="34"/>
        <v>0</v>
      </c>
      <c r="S1550" s="231" t="e">
        <f t="shared" si="33"/>
        <v>#VALUE!</v>
      </c>
      <c r="T1550" s="231" t="str">
        <f t="shared" si="33"/>
        <v xml:space="preserve">  </v>
      </c>
      <c r="U1550" s="232">
        <f t="shared" si="32"/>
        <v>0</v>
      </c>
    </row>
    <row r="1551" spans="17:21" x14ac:dyDescent="0.15">
      <c r="Q1551" s="137" t="s">
        <v>905</v>
      </c>
      <c r="R1551" s="230">
        <f t="shared" si="34"/>
        <v>0</v>
      </c>
      <c r="S1551" s="231" t="e">
        <f t="shared" si="33"/>
        <v>#VALUE!</v>
      </c>
      <c r="T1551" s="231" t="str">
        <f t="shared" si="33"/>
        <v xml:space="preserve">  </v>
      </c>
      <c r="U1551" s="232">
        <f t="shared" si="32"/>
        <v>0</v>
      </c>
    </row>
    <row r="1552" spans="17:21" x14ac:dyDescent="0.15">
      <c r="Q1552" s="137" t="s">
        <v>906</v>
      </c>
      <c r="R1552" s="230">
        <f t="shared" si="34"/>
        <v>0</v>
      </c>
      <c r="S1552" s="231" t="e">
        <f t="shared" si="33"/>
        <v>#VALUE!</v>
      </c>
      <c r="T1552" s="231" t="str">
        <f t="shared" si="33"/>
        <v xml:space="preserve">  </v>
      </c>
      <c r="U1552" s="232">
        <f t="shared" si="32"/>
        <v>0</v>
      </c>
    </row>
    <row r="1553" spans="17:21" x14ac:dyDescent="0.15">
      <c r="Q1553" s="137" t="s">
        <v>907</v>
      </c>
      <c r="R1553" s="230">
        <f t="shared" si="34"/>
        <v>0</v>
      </c>
      <c r="S1553" s="231" t="e">
        <f t="shared" si="33"/>
        <v>#VALUE!</v>
      </c>
      <c r="T1553" s="231" t="str">
        <f t="shared" si="33"/>
        <v xml:space="preserve">  </v>
      </c>
      <c r="U1553" s="232">
        <f t="shared" si="32"/>
        <v>0</v>
      </c>
    </row>
    <row r="1554" spans="17:21" x14ac:dyDescent="0.15">
      <c r="Q1554" s="137" t="s">
        <v>908</v>
      </c>
      <c r="R1554" s="230">
        <f t="shared" si="34"/>
        <v>0</v>
      </c>
      <c r="S1554" s="231" t="e">
        <f t="shared" si="33"/>
        <v>#VALUE!</v>
      </c>
      <c r="T1554" s="231" t="str">
        <f t="shared" si="33"/>
        <v xml:space="preserve">  </v>
      </c>
      <c r="U1554" s="232">
        <f t="shared" si="32"/>
        <v>0</v>
      </c>
    </row>
    <row r="1555" spans="17:21" x14ac:dyDescent="0.15">
      <c r="Q1555" s="137" t="s">
        <v>909</v>
      </c>
      <c r="R1555" s="230">
        <f t="shared" si="34"/>
        <v>0</v>
      </c>
      <c r="S1555" s="231" t="e">
        <f t="shared" si="33"/>
        <v>#VALUE!</v>
      </c>
      <c r="T1555" s="231" t="str">
        <f t="shared" si="33"/>
        <v xml:space="preserve">  </v>
      </c>
      <c r="U1555" s="232">
        <f t="shared" ref="U1555:U1585" si="35">H1077</f>
        <v>0</v>
      </c>
    </row>
    <row r="1556" spans="17:21" x14ac:dyDescent="0.15">
      <c r="Q1556" s="137" t="s">
        <v>910</v>
      </c>
      <c r="R1556" s="230">
        <f t="shared" si="34"/>
        <v>0</v>
      </c>
      <c r="S1556" s="231" t="e">
        <f t="shared" ref="S1556:T1575" si="36">S$1318</f>
        <v>#VALUE!</v>
      </c>
      <c r="T1556" s="231" t="str">
        <f t="shared" si="36"/>
        <v xml:space="preserve">  </v>
      </c>
      <c r="U1556" s="232">
        <f t="shared" si="35"/>
        <v>0</v>
      </c>
    </row>
    <row r="1557" spans="17:21" x14ac:dyDescent="0.15">
      <c r="Q1557" s="137" t="s">
        <v>0</v>
      </c>
      <c r="R1557" s="230">
        <f t="shared" si="34"/>
        <v>0</v>
      </c>
      <c r="S1557" s="231" t="e">
        <f t="shared" si="36"/>
        <v>#VALUE!</v>
      </c>
      <c r="T1557" s="231" t="str">
        <f t="shared" si="36"/>
        <v xml:space="preserve">  </v>
      </c>
      <c r="U1557" s="232">
        <f t="shared" si="35"/>
        <v>0</v>
      </c>
    </row>
    <row r="1558" spans="17:21" x14ac:dyDescent="0.15">
      <c r="Q1558" s="137" t="s">
        <v>1</v>
      </c>
      <c r="R1558" s="230">
        <f t="shared" si="34"/>
        <v>0</v>
      </c>
      <c r="S1558" s="231" t="e">
        <f t="shared" si="36"/>
        <v>#VALUE!</v>
      </c>
      <c r="T1558" s="231" t="str">
        <f t="shared" si="36"/>
        <v xml:space="preserve">  </v>
      </c>
      <c r="U1558" s="232">
        <f t="shared" si="35"/>
        <v>0</v>
      </c>
    </row>
    <row r="1559" spans="17:21" x14ac:dyDescent="0.15">
      <c r="Q1559" s="137" t="s">
        <v>2</v>
      </c>
      <c r="R1559" s="230">
        <f t="shared" si="34"/>
        <v>0</v>
      </c>
      <c r="S1559" s="231" t="e">
        <f t="shared" si="36"/>
        <v>#VALUE!</v>
      </c>
      <c r="T1559" s="231" t="str">
        <f t="shared" si="36"/>
        <v xml:space="preserve">  </v>
      </c>
      <c r="U1559" s="232">
        <f t="shared" si="35"/>
        <v>0</v>
      </c>
    </row>
    <row r="1560" spans="17:21" x14ac:dyDescent="0.15">
      <c r="Q1560" s="137" t="s">
        <v>3</v>
      </c>
      <c r="R1560" s="230">
        <f t="shared" si="34"/>
        <v>0</v>
      </c>
      <c r="S1560" s="231" t="e">
        <f t="shared" si="36"/>
        <v>#VALUE!</v>
      </c>
      <c r="T1560" s="231" t="str">
        <f t="shared" si="36"/>
        <v xml:space="preserve">  </v>
      </c>
      <c r="U1560" s="232">
        <f t="shared" si="35"/>
        <v>0</v>
      </c>
    </row>
    <row r="1561" spans="17:21" x14ac:dyDescent="0.15">
      <c r="Q1561" s="137" t="s">
        <v>4</v>
      </c>
      <c r="R1561" s="230">
        <f t="shared" si="34"/>
        <v>0</v>
      </c>
      <c r="S1561" s="231" t="e">
        <f t="shared" si="36"/>
        <v>#VALUE!</v>
      </c>
      <c r="T1561" s="231" t="str">
        <f t="shared" si="36"/>
        <v xml:space="preserve">  </v>
      </c>
      <c r="U1561" s="232">
        <f t="shared" si="35"/>
        <v>0</v>
      </c>
    </row>
    <row r="1562" spans="17:21" x14ac:dyDescent="0.15">
      <c r="Q1562" s="137" t="s">
        <v>5</v>
      </c>
      <c r="R1562" s="230">
        <f t="shared" si="34"/>
        <v>0</v>
      </c>
      <c r="S1562" s="231" t="e">
        <f t="shared" si="36"/>
        <v>#VALUE!</v>
      </c>
      <c r="T1562" s="231" t="str">
        <f t="shared" si="36"/>
        <v xml:space="preserve">  </v>
      </c>
      <c r="U1562" s="232">
        <f t="shared" si="35"/>
        <v>0</v>
      </c>
    </row>
    <row r="1563" spans="17:21" x14ac:dyDescent="0.15">
      <c r="Q1563" s="137" t="s">
        <v>6</v>
      </c>
      <c r="R1563" s="230">
        <f t="shared" si="34"/>
        <v>0</v>
      </c>
      <c r="S1563" s="231" t="e">
        <f t="shared" si="36"/>
        <v>#VALUE!</v>
      </c>
      <c r="T1563" s="231" t="str">
        <f t="shared" si="36"/>
        <v xml:space="preserve">  </v>
      </c>
      <c r="U1563" s="232">
        <f t="shared" si="35"/>
        <v>0</v>
      </c>
    </row>
    <row r="1564" spans="17:21" x14ac:dyDescent="0.15">
      <c r="Q1564" s="137" t="s">
        <v>7</v>
      </c>
      <c r="R1564" s="230">
        <f t="shared" si="34"/>
        <v>0</v>
      </c>
      <c r="S1564" s="231" t="e">
        <f t="shared" si="36"/>
        <v>#VALUE!</v>
      </c>
      <c r="T1564" s="231" t="str">
        <f t="shared" si="36"/>
        <v xml:space="preserve">  </v>
      </c>
      <c r="U1564" s="232">
        <f t="shared" si="35"/>
        <v>0</v>
      </c>
    </row>
    <row r="1565" spans="17:21" x14ac:dyDescent="0.15">
      <c r="Q1565" s="137" t="s">
        <v>8</v>
      </c>
      <c r="R1565" s="230">
        <f t="shared" si="34"/>
        <v>0</v>
      </c>
      <c r="S1565" s="231" t="e">
        <f t="shared" si="36"/>
        <v>#VALUE!</v>
      </c>
      <c r="T1565" s="231" t="str">
        <f t="shared" si="36"/>
        <v xml:space="preserve">  </v>
      </c>
      <c r="U1565" s="232">
        <f t="shared" si="35"/>
        <v>0</v>
      </c>
    </row>
    <row r="1566" spans="17:21" x14ac:dyDescent="0.15">
      <c r="Q1566" s="137" t="s">
        <v>9</v>
      </c>
      <c r="R1566" s="230">
        <f t="shared" si="34"/>
        <v>0</v>
      </c>
      <c r="S1566" s="231" t="e">
        <f t="shared" si="36"/>
        <v>#VALUE!</v>
      </c>
      <c r="T1566" s="231" t="str">
        <f t="shared" si="36"/>
        <v xml:space="preserve">  </v>
      </c>
      <c r="U1566" s="232">
        <f t="shared" si="35"/>
        <v>0</v>
      </c>
    </row>
    <row r="1567" spans="17:21" x14ac:dyDescent="0.15">
      <c r="Q1567" s="137" t="s">
        <v>10</v>
      </c>
      <c r="R1567" s="230">
        <f t="shared" si="34"/>
        <v>0</v>
      </c>
      <c r="S1567" s="231" t="e">
        <f t="shared" si="36"/>
        <v>#VALUE!</v>
      </c>
      <c r="T1567" s="231" t="str">
        <f t="shared" si="36"/>
        <v xml:space="preserve">  </v>
      </c>
      <c r="U1567" s="232">
        <f t="shared" si="35"/>
        <v>0</v>
      </c>
    </row>
    <row r="1568" spans="17:21" x14ac:dyDescent="0.15">
      <c r="Q1568" s="137" t="s">
        <v>11</v>
      </c>
      <c r="R1568" s="230">
        <f t="shared" si="34"/>
        <v>0</v>
      </c>
      <c r="S1568" s="231" t="e">
        <f t="shared" si="36"/>
        <v>#VALUE!</v>
      </c>
      <c r="T1568" s="231" t="str">
        <f t="shared" si="36"/>
        <v xml:space="preserve">  </v>
      </c>
      <c r="U1568" s="232">
        <f t="shared" si="35"/>
        <v>0</v>
      </c>
    </row>
    <row r="1569" spans="17:21" x14ac:dyDescent="0.15">
      <c r="Q1569" s="137" t="s">
        <v>12</v>
      </c>
      <c r="R1569" s="230">
        <f t="shared" si="34"/>
        <v>0</v>
      </c>
      <c r="S1569" s="231" t="e">
        <f t="shared" si="36"/>
        <v>#VALUE!</v>
      </c>
      <c r="T1569" s="231" t="str">
        <f t="shared" si="36"/>
        <v xml:space="preserve">  </v>
      </c>
      <c r="U1569" s="232">
        <f t="shared" si="35"/>
        <v>0</v>
      </c>
    </row>
    <row r="1570" spans="17:21" x14ac:dyDescent="0.15">
      <c r="Q1570" s="137" t="s">
        <v>13</v>
      </c>
      <c r="R1570" s="230">
        <f t="shared" si="34"/>
        <v>0</v>
      </c>
      <c r="S1570" s="231" t="e">
        <f t="shared" si="36"/>
        <v>#VALUE!</v>
      </c>
      <c r="T1570" s="231" t="str">
        <f t="shared" si="36"/>
        <v xml:space="preserve">  </v>
      </c>
      <c r="U1570" s="232">
        <f t="shared" si="35"/>
        <v>0</v>
      </c>
    </row>
    <row r="1571" spans="17:21" x14ac:dyDescent="0.15">
      <c r="Q1571" s="137" t="s">
        <v>14</v>
      </c>
      <c r="R1571" s="230">
        <f t="shared" si="34"/>
        <v>0</v>
      </c>
      <c r="S1571" s="231" t="e">
        <f t="shared" si="36"/>
        <v>#VALUE!</v>
      </c>
      <c r="T1571" s="231" t="str">
        <f t="shared" si="36"/>
        <v xml:space="preserve">  </v>
      </c>
      <c r="U1571" s="232">
        <f t="shared" si="35"/>
        <v>0</v>
      </c>
    </row>
    <row r="1572" spans="17:21" x14ac:dyDescent="0.15">
      <c r="Q1572" s="137" t="s">
        <v>15</v>
      </c>
      <c r="R1572" s="230">
        <f t="shared" si="34"/>
        <v>0</v>
      </c>
      <c r="S1572" s="231" t="e">
        <f t="shared" si="36"/>
        <v>#VALUE!</v>
      </c>
      <c r="T1572" s="231" t="str">
        <f t="shared" si="36"/>
        <v xml:space="preserve">  </v>
      </c>
      <c r="U1572" s="232">
        <f t="shared" si="35"/>
        <v>0</v>
      </c>
    </row>
    <row r="1573" spans="17:21" x14ac:dyDescent="0.15">
      <c r="Q1573" s="137" t="s">
        <v>16</v>
      </c>
      <c r="R1573" s="230">
        <f t="shared" si="34"/>
        <v>0</v>
      </c>
      <c r="S1573" s="231" t="e">
        <f t="shared" si="36"/>
        <v>#VALUE!</v>
      </c>
      <c r="T1573" s="231" t="str">
        <f t="shared" si="36"/>
        <v xml:space="preserve">  </v>
      </c>
      <c r="U1573" s="232">
        <f t="shared" si="35"/>
        <v>0</v>
      </c>
    </row>
    <row r="1574" spans="17:21" x14ac:dyDescent="0.15">
      <c r="Q1574" s="137" t="s">
        <v>17</v>
      </c>
      <c r="R1574" s="230">
        <f t="shared" si="34"/>
        <v>0</v>
      </c>
      <c r="S1574" s="231" t="e">
        <f t="shared" si="36"/>
        <v>#VALUE!</v>
      </c>
      <c r="T1574" s="231" t="str">
        <f t="shared" si="36"/>
        <v xml:space="preserve">  </v>
      </c>
      <c r="U1574" s="232">
        <f t="shared" si="35"/>
        <v>0</v>
      </c>
    </row>
    <row r="1575" spans="17:21" x14ac:dyDescent="0.15">
      <c r="Q1575" s="137" t="s">
        <v>18</v>
      </c>
      <c r="R1575" s="230">
        <f t="shared" si="34"/>
        <v>0</v>
      </c>
      <c r="S1575" s="231" t="e">
        <f t="shared" si="36"/>
        <v>#VALUE!</v>
      </c>
      <c r="T1575" s="231" t="str">
        <f t="shared" si="36"/>
        <v xml:space="preserve">  </v>
      </c>
      <c r="U1575" s="232">
        <f t="shared" si="35"/>
        <v>0</v>
      </c>
    </row>
    <row r="1576" spans="17:21" x14ac:dyDescent="0.15">
      <c r="Q1576" s="137" t="s">
        <v>19</v>
      </c>
      <c r="R1576" s="230">
        <f t="shared" si="34"/>
        <v>0</v>
      </c>
      <c r="S1576" s="231" t="e">
        <f t="shared" ref="S1576:T1595" si="37">S$1318</f>
        <v>#VALUE!</v>
      </c>
      <c r="T1576" s="231" t="str">
        <f t="shared" si="37"/>
        <v xml:space="preserve">  </v>
      </c>
      <c r="U1576" s="232">
        <f t="shared" si="35"/>
        <v>0</v>
      </c>
    </row>
    <row r="1577" spans="17:21" x14ac:dyDescent="0.15">
      <c r="Q1577" s="137" t="s">
        <v>20</v>
      </c>
      <c r="R1577" s="230">
        <f t="shared" si="34"/>
        <v>0</v>
      </c>
      <c r="S1577" s="231" t="e">
        <f t="shared" si="37"/>
        <v>#VALUE!</v>
      </c>
      <c r="T1577" s="231" t="str">
        <f t="shared" si="37"/>
        <v xml:space="preserve">  </v>
      </c>
      <c r="U1577" s="232">
        <f t="shared" si="35"/>
        <v>0</v>
      </c>
    </row>
    <row r="1578" spans="17:21" x14ac:dyDescent="0.15">
      <c r="Q1578" s="137" t="s">
        <v>21</v>
      </c>
      <c r="R1578" s="230">
        <f t="shared" si="34"/>
        <v>0</v>
      </c>
      <c r="S1578" s="231" t="e">
        <f t="shared" si="37"/>
        <v>#VALUE!</v>
      </c>
      <c r="T1578" s="231" t="str">
        <f t="shared" si="37"/>
        <v xml:space="preserve">  </v>
      </c>
      <c r="U1578" s="232">
        <f t="shared" si="35"/>
        <v>0</v>
      </c>
    </row>
    <row r="1579" spans="17:21" x14ac:dyDescent="0.15">
      <c r="Q1579" s="137" t="s">
        <v>22</v>
      </c>
      <c r="R1579" s="230">
        <f t="shared" si="34"/>
        <v>0</v>
      </c>
      <c r="S1579" s="231" t="e">
        <f t="shared" si="37"/>
        <v>#VALUE!</v>
      </c>
      <c r="T1579" s="231" t="str">
        <f t="shared" si="37"/>
        <v xml:space="preserve">  </v>
      </c>
      <c r="U1579" s="232">
        <f t="shared" si="35"/>
        <v>0</v>
      </c>
    </row>
    <row r="1580" spans="17:21" x14ac:dyDescent="0.15">
      <c r="Q1580" s="137" t="s">
        <v>23</v>
      </c>
      <c r="R1580" s="230">
        <f t="shared" si="34"/>
        <v>0</v>
      </c>
      <c r="S1580" s="231" t="e">
        <f t="shared" si="37"/>
        <v>#VALUE!</v>
      </c>
      <c r="T1580" s="231" t="str">
        <f t="shared" si="37"/>
        <v xml:space="preserve">  </v>
      </c>
      <c r="U1580" s="232">
        <f t="shared" si="35"/>
        <v>0</v>
      </c>
    </row>
    <row r="1581" spans="17:21" x14ac:dyDescent="0.15">
      <c r="Q1581" s="137" t="s">
        <v>24</v>
      </c>
      <c r="R1581" s="230">
        <f t="shared" si="34"/>
        <v>0</v>
      </c>
      <c r="S1581" s="231" t="e">
        <f t="shared" si="37"/>
        <v>#VALUE!</v>
      </c>
      <c r="T1581" s="231" t="str">
        <f t="shared" si="37"/>
        <v xml:space="preserve">  </v>
      </c>
      <c r="U1581" s="232">
        <f t="shared" si="35"/>
        <v>0</v>
      </c>
    </row>
    <row r="1582" spans="17:21" x14ac:dyDescent="0.15">
      <c r="Q1582" s="137" t="s">
        <v>25</v>
      </c>
      <c r="R1582" s="230">
        <f t="shared" si="34"/>
        <v>0</v>
      </c>
      <c r="S1582" s="231" t="e">
        <f t="shared" si="37"/>
        <v>#VALUE!</v>
      </c>
      <c r="T1582" s="231" t="str">
        <f t="shared" si="37"/>
        <v xml:space="preserve">  </v>
      </c>
      <c r="U1582" s="232">
        <f t="shared" si="35"/>
        <v>0</v>
      </c>
    </row>
    <row r="1583" spans="17:21" x14ac:dyDescent="0.15">
      <c r="Q1583" s="137" t="s">
        <v>26</v>
      </c>
      <c r="R1583" s="230">
        <f t="shared" si="34"/>
        <v>0</v>
      </c>
      <c r="S1583" s="231" t="e">
        <f t="shared" si="37"/>
        <v>#VALUE!</v>
      </c>
      <c r="T1583" s="231" t="str">
        <f t="shared" si="37"/>
        <v xml:space="preserve">  </v>
      </c>
      <c r="U1583" s="232">
        <f t="shared" si="35"/>
        <v>0</v>
      </c>
    </row>
    <row r="1584" spans="17:21" x14ac:dyDescent="0.15">
      <c r="Q1584" s="137" t="s">
        <v>27</v>
      </c>
      <c r="R1584" s="230">
        <f t="shared" si="34"/>
        <v>0</v>
      </c>
      <c r="S1584" s="231" t="e">
        <f t="shared" si="37"/>
        <v>#VALUE!</v>
      </c>
      <c r="T1584" s="231" t="str">
        <f t="shared" si="37"/>
        <v xml:space="preserve">  </v>
      </c>
      <c r="U1584" s="232">
        <f t="shared" si="35"/>
        <v>0</v>
      </c>
    </row>
    <row r="1585" spans="17:21" x14ac:dyDescent="0.15">
      <c r="Q1585" s="137" t="s">
        <v>28</v>
      </c>
      <c r="R1585" s="230">
        <f t="shared" si="34"/>
        <v>0</v>
      </c>
      <c r="S1585" s="231" t="e">
        <f t="shared" si="37"/>
        <v>#VALUE!</v>
      </c>
      <c r="T1585" s="231" t="str">
        <f t="shared" si="37"/>
        <v xml:space="preserve">  </v>
      </c>
      <c r="U1585" s="232">
        <f t="shared" si="35"/>
        <v>0</v>
      </c>
    </row>
    <row r="1586" spans="17:21" x14ac:dyDescent="0.15">
      <c r="Q1586" s="137" t="s">
        <v>33</v>
      </c>
      <c r="R1586" s="230">
        <f t="shared" si="34"/>
        <v>0</v>
      </c>
      <c r="S1586" s="231" t="e">
        <f t="shared" si="37"/>
        <v>#VALUE!</v>
      </c>
      <c r="T1586" s="231" t="str">
        <f t="shared" si="37"/>
        <v xml:space="preserve">  </v>
      </c>
      <c r="U1586" s="232">
        <f>F729</f>
        <v>0</v>
      </c>
    </row>
    <row r="1587" spans="17:21" x14ac:dyDescent="0.15">
      <c r="Q1587" s="137" t="s">
        <v>34</v>
      </c>
      <c r="R1587" s="230">
        <f t="shared" si="34"/>
        <v>0</v>
      </c>
      <c r="S1587" s="231" t="e">
        <f t="shared" si="37"/>
        <v>#VALUE!</v>
      </c>
      <c r="T1587" s="231" t="str">
        <f t="shared" si="37"/>
        <v xml:space="preserve">  </v>
      </c>
      <c r="U1587" s="232">
        <f t="shared" ref="U1587:U1617" si="38">H927</f>
        <v>0</v>
      </c>
    </row>
    <row r="1588" spans="17:21" x14ac:dyDescent="0.15">
      <c r="Q1588" s="137" t="s">
        <v>35</v>
      </c>
      <c r="R1588" s="230">
        <f t="shared" si="34"/>
        <v>0</v>
      </c>
      <c r="S1588" s="231" t="e">
        <f t="shared" si="37"/>
        <v>#VALUE!</v>
      </c>
      <c r="T1588" s="231" t="str">
        <f t="shared" si="37"/>
        <v xml:space="preserve">  </v>
      </c>
      <c r="U1588" s="232">
        <f t="shared" si="38"/>
        <v>0</v>
      </c>
    </row>
    <row r="1589" spans="17:21" x14ac:dyDescent="0.15">
      <c r="Q1589" s="137" t="s">
        <v>36</v>
      </c>
      <c r="R1589" s="230">
        <f t="shared" si="34"/>
        <v>0</v>
      </c>
      <c r="S1589" s="231" t="e">
        <f t="shared" si="37"/>
        <v>#VALUE!</v>
      </c>
      <c r="T1589" s="231" t="str">
        <f t="shared" si="37"/>
        <v xml:space="preserve">  </v>
      </c>
      <c r="U1589" s="232">
        <f t="shared" si="38"/>
        <v>0</v>
      </c>
    </row>
    <row r="1590" spans="17:21" x14ac:dyDescent="0.15">
      <c r="Q1590" s="137" t="s">
        <v>37</v>
      </c>
      <c r="R1590" s="230">
        <f t="shared" si="34"/>
        <v>0</v>
      </c>
      <c r="S1590" s="231" t="e">
        <f t="shared" si="37"/>
        <v>#VALUE!</v>
      </c>
      <c r="T1590" s="231" t="str">
        <f t="shared" si="37"/>
        <v xml:space="preserve">  </v>
      </c>
      <c r="U1590" s="232">
        <f t="shared" si="38"/>
        <v>0</v>
      </c>
    </row>
    <row r="1591" spans="17:21" x14ac:dyDescent="0.15">
      <c r="Q1591" s="137" t="s">
        <v>38</v>
      </c>
      <c r="R1591" s="230">
        <f t="shared" si="34"/>
        <v>0</v>
      </c>
      <c r="S1591" s="231" t="e">
        <f t="shared" si="37"/>
        <v>#VALUE!</v>
      </c>
      <c r="T1591" s="231" t="str">
        <f t="shared" si="37"/>
        <v xml:space="preserve">  </v>
      </c>
      <c r="U1591" s="232">
        <f t="shared" si="38"/>
        <v>0</v>
      </c>
    </row>
    <row r="1592" spans="17:21" x14ac:dyDescent="0.15">
      <c r="Q1592" s="137" t="s">
        <v>39</v>
      </c>
      <c r="R1592" s="230">
        <f t="shared" si="34"/>
        <v>0</v>
      </c>
      <c r="S1592" s="231" t="e">
        <f t="shared" si="37"/>
        <v>#VALUE!</v>
      </c>
      <c r="T1592" s="231" t="str">
        <f t="shared" si="37"/>
        <v xml:space="preserve">  </v>
      </c>
      <c r="U1592" s="232">
        <f t="shared" si="38"/>
        <v>0</v>
      </c>
    </row>
    <row r="1593" spans="17:21" x14ac:dyDescent="0.15">
      <c r="Q1593" s="137" t="s">
        <v>40</v>
      </c>
      <c r="R1593" s="230">
        <f t="shared" si="34"/>
        <v>0</v>
      </c>
      <c r="S1593" s="231" t="e">
        <f t="shared" si="37"/>
        <v>#VALUE!</v>
      </c>
      <c r="T1593" s="231" t="str">
        <f t="shared" si="37"/>
        <v xml:space="preserve">  </v>
      </c>
      <c r="U1593" s="232">
        <f t="shared" si="38"/>
        <v>0</v>
      </c>
    </row>
    <row r="1594" spans="17:21" x14ac:dyDescent="0.15">
      <c r="Q1594" s="137" t="s">
        <v>41</v>
      </c>
      <c r="R1594" s="230">
        <f t="shared" si="34"/>
        <v>0</v>
      </c>
      <c r="S1594" s="231" t="e">
        <f t="shared" si="37"/>
        <v>#VALUE!</v>
      </c>
      <c r="T1594" s="231" t="str">
        <f t="shared" si="37"/>
        <v xml:space="preserve">  </v>
      </c>
      <c r="U1594" s="232">
        <f t="shared" si="38"/>
        <v>0</v>
      </c>
    </row>
    <row r="1595" spans="17:21" x14ac:dyDescent="0.15">
      <c r="Q1595" s="137" t="s">
        <v>42</v>
      </c>
      <c r="R1595" s="230">
        <f t="shared" si="34"/>
        <v>0</v>
      </c>
      <c r="S1595" s="231" t="e">
        <f t="shared" si="37"/>
        <v>#VALUE!</v>
      </c>
      <c r="T1595" s="231" t="str">
        <f t="shared" si="37"/>
        <v xml:space="preserve">  </v>
      </c>
      <c r="U1595" s="232">
        <f t="shared" si="38"/>
        <v>0</v>
      </c>
    </row>
    <row r="1596" spans="17:21" x14ac:dyDescent="0.15">
      <c r="Q1596" s="137" t="s">
        <v>43</v>
      </c>
      <c r="R1596" s="230">
        <f t="shared" si="34"/>
        <v>0</v>
      </c>
      <c r="S1596" s="231" t="e">
        <f t="shared" ref="S1596:T1615" si="39">S$1318</f>
        <v>#VALUE!</v>
      </c>
      <c r="T1596" s="231" t="str">
        <f t="shared" si="39"/>
        <v xml:space="preserve">  </v>
      </c>
      <c r="U1596" s="232">
        <f t="shared" si="38"/>
        <v>0</v>
      </c>
    </row>
    <row r="1597" spans="17:21" x14ac:dyDescent="0.15">
      <c r="Q1597" s="137" t="s">
        <v>44</v>
      </c>
      <c r="R1597" s="230">
        <f t="shared" si="34"/>
        <v>0</v>
      </c>
      <c r="S1597" s="231" t="e">
        <f t="shared" si="39"/>
        <v>#VALUE!</v>
      </c>
      <c r="T1597" s="231" t="str">
        <f t="shared" si="39"/>
        <v xml:space="preserve">  </v>
      </c>
      <c r="U1597" s="232">
        <f t="shared" si="38"/>
        <v>0</v>
      </c>
    </row>
    <row r="1598" spans="17:21" x14ac:dyDescent="0.15">
      <c r="Q1598" s="137" t="s">
        <v>45</v>
      </c>
      <c r="R1598" s="230">
        <f t="shared" si="34"/>
        <v>0</v>
      </c>
      <c r="S1598" s="231" t="e">
        <f t="shared" si="39"/>
        <v>#VALUE!</v>
      </c>
      <c r="T1598" s="231" t="str">
        <f t="shared" si="39"/>
        <v xml:space="preserve">  </v>
      </c>
      <c r="U1598" s="232">
        <f t="shared" si="38"/>
        <v>0</v>
      </c>
    </row>
    <row r="1599" spans="17:21" x14ac:dyDescent="0.15">
      <c r="Q1599" s="137" t="s">
        <v>46</v>
      </c>
      <c r="R1599" s="230">
        <f t="shared" si="34"/>
        <v>0</v>
      </c>
      <c r="S1599" s="231" t="e">
        <f t="shared" si="39"/>
        <v>#VALUE!</v>
      </c>
      <c r="T1599" s="231" t="str">
        <f t="shared" si="39"/>
        <v xml:space="preserve">  </v>
      </c>
      <c r="U1599" s="232">
        <f t="shared" si="38"/>
        <v>0</v>
      </c>
    </row>
    <row r="1600" spans="17:21" x14ac:dyDescent="0.15">
      <c r="Q1600" s="137" t="s">
        <v>47</v>
      </c>
      <c r="R1600" s="230">
        <f t="shared" si="34"/>
        <v>0</v>
      </c>
      <c r="S1600" s="231" t="e">
        <f t="shared" si="39"/>
        <v>#VALUE!</v>
      </c>
      <c r="T1600" s="231" t="str">
        <f t="shared" si="39"/>
        <v xml:space="preserve">  </v>
      </c>
      <c r="U1600" s="232">
        <f t="shared" si="38"/>
        <v>0</v>
      </c>
    </row>
    <row r="1601" spans="17:21" x14ac:dyDescent="0.15">
      <c r="Q1601" s="137" t="s">
        <v>48</v>
      </c>
      <c r="R1601" s="230">
        <f t="shared" si="34"/>
        <v>0</v>
      </c>
      <c r="S1601" s="231" t="e">
        <f t="shared" si="39"/>
        <v>#VALUE!</v>
      </c>
      <c r="T1601" s="231" t="str">
        <f t="shared" si="39"/>
        <v xml:space="preserve">  </v>
      </c>
      <c r="U1601" s="232">
        <f t="shared" si="38"/>
        <v>0</v>
      </c>
    </row>
    <row r="1602" spans="17:21" x14ac:dyDescent="0.15">
      <c r="Q1602" s="137" t="s">
        <v>49</v>
      </c>
      <c r="R1602" s="230">
        <f t="shared" si="34"/>
        <v>0</v>
      </c>
      <c r="S1602" s="231" t="e">
        <f t="shared" si="39"/>
        <v>#VALUE!</v>
      </c>
      <c r="T1602" s="231" t="str">
        <f t="shared" si="39"/>
        <v xml:space="preserve">  </v>
      </c>
      <c r="U1602" s="232">
        <f t="shared" si="38"/>
        <v>0</v>
      </c>
    </row>
    <row r="1603" spans="17:21" x14ac:dyDescent="0.15">
      <c r="Q1603" s="137" t="s">
        <v>50</v>
      </c>
      <c r="R1603" s="230">
        <f t="shared" si="34"/>
        <v>0</v>
      </c>
      <c r="S1603" s="231" t="e">
        <f t="shared" si="39"/>
        <v>#VALUE!</v>
      </c>
      <c r="T1603" s="231" t="str">
        <f t="shared" si="39"/>
        <v xml:space="preserve">  </v>
      </c>
      <c r="U1603" s="232">
        <f t="shared" si="38"/>
        <v>0</v>
      </c>
    </row>
    <row r="1604" spans="17:21" x14ac:dyDescent="0.15">
      <c r="Q1604" s="137" t="s">
        <v>51</v>
      </c>
      <c r="R1604" s="230">
        <f t="shared" si="34"/>
        <v>0</v>
      </c>
      <c r="S1604" s="231" t="e">
        <f t="shared" si="39"/>
        <v>#VALUE!</v>
      </c>
      <c r="T1604" s="231" t="str">
        <f t="shared" si="39"/>
        <v xml:space="preserve">  </v>
      </c>
      <c r="U1604" s="232">
        <f t="shared" si="38"/>
        <v>0</v>
      </c>
    </row>
    <row r="1605" spans="17:21" x14ac:dyDescent="0.15">
      <c r="Q1605" s="137" t="s">
        <v>52</v>
      </c>
      <c r="R1605" s="230">
        <f t="shared" si="34"/>
        <v>0</v>
      </c>
      <c r="S1605" s="231" t="e">
        <f t="shared" si="39"/>
        <v>#VALUE!</v>
      </c>
      <c r="T1605" s="231" t="str">
        <f t="shared" si="39"/>
        <v xml:space="preserve">  </v>
      </c>
      <c r="U1605" s="232">
        <f t="shared" si="38"/>
        <v>0</v>
      </c>
    </row>
    <row r="1606" spans="17:21" x14ac:dyDescent="0.15">
      <c r="Q1606" s="137" t="s">
        <v>53</v>
      </c>
      <c r="R1606" s="230">
        <f t="shared" si="34"/>
        <v>0</v>
      </c>
      <c r="S1606" s="231" t="e">
        <f t="shared" si="39"/>
        <v>#VALUE!</v>
      </c>
      <c r="T1606" s="231" t="str">
        <f t="shared" si="39"/>
        <v xml:space="preserve">  </v>
      </c>
      <c r="U1606" s="232">
        <f t="shared" si="38"/>
        <v>0</v>
      </c>
    </row>
    <row r="1607" spans="17:21" x14ac:dyDescent="0.15">
      <c r="Q1607" s="137" t="s">
        <v>54</v>
      </c>
      <c r="R1607" s="230">
        <f t="shared" si="34"/>
        <v>0</v>
      </c>
      <c r="S1607" s="231" t="e">
        <f t="shared" si="39"/>
        <v>#VALUE!</v>
      </c>
      <c r="T1607" s="231" t="str">
        <f t="shared" si="39"/>
        <v xml:space="preserve">  </v>
      </c>
      <c r="U1607" s="232">
        <f t="shared" si="38"/>
        <v>0</v>
      </c>
    </row>
    <row r="1608" spans="17:21" x14ac:dyDescent="0.15">
      <c r="Q1608" s="137" t="s">
        <v>55</v>
      </c>
      <c r="R1608" s="230">
        <f t="shared" si="34"/>
        <v>0</v>
      </c>
      <c r="S1608" s="231" t="e">
        <f t="shared" si="39"/>
        <v>#VALUE!</v>
      </c>
      <c r="T1608" s="231" t="str">
        <f t="shared" si="39"/>
        <v xml:space="preserve">  </v>
      </c>
      <c r="U1608" s="232">
        <f t="shared" si="38"/>
        <v>0</v>
      </c>
    </row>
    <row r="1609" spans="17:21" x14ac:dyDescent="0.15">
      <c r="Q1609" s="137" t="s">
        <v>56</v>
      </c>
      <c r="R1609" s="230">
        <f t="shared" si="34"/>
        <v>0</v>
      </c>
      <c r="S1609" s="231" t="e">
        <f t="shared" si="39"/>
        <v>#VALUE!</v>
      </c>
      <c r="T1609" s="231" t="str">
        <f t="shared" si="39"/>
        <v xml:space="preserve">  </v>
      </c>
      <c r="U1609" s="232">
        <f t="shared" si="38"/>
        <v>0</v>
      </c>
    </row>
    <row r="1610" spans="17:21" x14ac:dyDescent="0.15">
      <c r="Q1610" s="137" t="s">
        <v>57</v>
      </c>
      <c r="R1610" s="230">
        <f t="shared" si="34"/>
        <v>0</v>
      </c>
      <c r="S1610" s="231" t="e">
        <f t="shared" si="39"/>
        <v>#VALUE!</v>
      </c>
      <c r="T1610" s="231" t="str">
        <f t="shared" si="39"/>
        <v xml:space="preserve">  </v>
      </c>
      <c r="U1610" s="232">
        <f t="shared" si="38"/>
        <v>0</v>
      </c>
    </row>
    <row r="1611" spans="17:21" x14ac:dyDescent="0.15">
      <c r="Q1611" s="137" t="s">
        <v>58</v>
      </c>
      <c r="R1611" s="230">
        <f t="shared" si="34"/>
        <v>0</v>
      </c>
      <c r="S1611" s="231" t="e">
        <f t="shared" si="39"/>
        <v>#VALUE!</v>
      </c>
      <c r="T1611" s="231" t="str">
        <f t="shared" si="39"/>
        <v xml:space="preserve">  </v>
      </c>
      <c r="U1611" s="232">
        <f t="shared" si="38"/>
        <v>0</v>
      </c>
    </row>
    <row r="1612" spans="17:21" x14ac:dyDescent="0.15">
      <c r="Q1612" s="137" t="s">
        <v>59</v>
      </c>
      <c r="R1612" s="230">
        <f t="shared" ref="R1612:R1679" si="40">R$1319</f>
        <v>0</v>
      </c>
      <c r="S1612" s="231" t="e">
        <f t="shared" si="39"/>
        <v>#VALUE!</v>
      </c>
      <c r="T1612" s="231" t="str">
        <f t="shared" si="39"/>
        <v xml:space="preserve">  </v>
      </c>
      <c r="U1612" s="232">
        <f t="shared" si="38"/>
        <v>0</v>
      </c>
    </row>
    <row r="1613" spans="17:21" x14ac:dyDescent="0.15">
      <c r="Q1613" s="137" t="s">
        <v>60</v>
      </c>
      <c r="R1613" s="230">
        <f t="shared" si="40"/>
        <v>0</v>
      </c>
      <c r="S1613" s="231" t="e">
        <f t="shared" si="39"/>
        <v>#VALUE!</v>
      </c>
      <c r="T1613" s="231" t="str">
        <f t="shared" si="39"/>
        <v xml:space="preserve">  </v>
      </c>
      <c r="U1613" s="232">
        <f t="shared" si="38"/>
        <v>0</v>
      </c>
    </row>
    <row r="1614" spans="17:21" x14ac:dyDescent="0.15">
      <c r="Q1614" s="137" t="s">
        <v>61</v>
      </c>
      <c r="R1614" s="230">
        <f t="shared" si="40"/>
        <v>0</v>
      </c>
      <c r="S1614" s="231" t="e">
        <f t="shared" si="39"/>
        <v>#VALUE!</v>
      </c>
      <c r="T1614" s="231" t="str">
        <f t="shared" si="39"/>
        <v xml:space="preserve">  </v>
      </c>
      <c r="U1614" s="232">
        <f t="shared" si="38"/>
        <v>0</v>
      </c>
    </row>
    <row r="1615" spans="17:21" x14ac:dyDescent="0.15">
      <c r="Q1615" s="137" t="s">
        <v>62</v>
      </c>
      <c r="R1615" s="230">
        <f t="shared" si="40"/>
        <v>0</v>
      </c>
      <c r="S1615" s="231" t="e">
        <f t="shared" si="39"/>
        <v>#VALUE!</v>
      </c>
      <c r="T1615" s="231" t="str">
        <f t="shared" si="39"/>
        <v xml:space="preserve">  </v>
      </c>
      <c r="U1615" s="232">
        <f t="shared" si="38"/>
        <v>0</v>
      </c>
    </row>
    <row r="1616" spans="17:21" x14ac:dyDescent="0.15">
      <c r="Q1616" s="137" t="s">
        <v>63</v>
      </c>
      <c r="R1616" s="230">
        <f t="shared" si="40"/>
        <v>0</v>
      </c>
      <c r="S1616" s="231" t="e">
        <f t="shared" ref="S1616:T1635" si="41">S$1318</f>
        <v>#VALUE!</v>
      </c>
      <c r="T1616" s="231" t="str">
        <f t="shared" si="41"/>
        <v xml:space="preserve">  </v>
      </c>
      <c r="U1616" s="232">
        <f t="shared" si="38"/>
        <v>0</v>
      </c>
    </row>
    <row r="1617" spans="17:21" x14ac:dyDescent="0.15">
      <c r="Q1617" s="137" t="s">
        <v>64</v>
      </c>
      <c r="R1617" s="230">
        <f t="shared" si="40"/>
        <v>0</v>
      </c>
      <c r="S1617" s="231" t="e">
        <f t="shared" si="41"/>
        <v>#VALUE!</v>
      </c>
      <c r="T1617" s="231" t="str">
        <f t="shared" si="41"/>
        <v xml:space="preserve">  </v>
      </c>
      <c r="U1617" s="232">
        <f t="shared" si="38"/>
        <v>0</v>
      </c>
    </row>
    <row r="1618" spans="17:21" x14ac:dyDescent="0.15">
      <c r="Q1618" s="137" t="s">
        <v>151</v>
      </c>
      <c r="R1618" s="230">
        <f t="shared" si="40"/>
        <v>0</v>
      </c>
      <c r="S1618" s="231" t="e">
        <f t="shared" si="41"/>
        <v>#VALUE!</v>
      </c>
      <c r="T1618" s="231" t="str">
        <f t="shared" si="41"/>
        <v xml:space="preserve">  </v>
      </c>
      <c r="U1618" s="232">
        <f t="shared" ref="U1618:U1648" si="42">H977</f>
        <v>0</v>
      </c>
    </row>
    <row r="1619" spans="17:21" x14ac:dyDescent="0.15">
      <c r="Q1619" s="137" t="s">
        <v>152</v>
      </c>
      <c r="R1619" s="230">
        <f t="shared" si="40"/>
        <v>0</v>
      </c>
      <c r="S1619" s="231" t="e">
        <f t="shared" si="41"/>
        <v>#VALUE!</v>
      </c>
      <c r="T1619" s="231" t="str">
        <f t="shared" si="41"/>
        <v xml:space="preserve">  </v>
      </c>
      <c r="U1619" s="232">
        <f t="shared" si="42"/>
        <v>0</v>
      </c>
    </row>
    <row r="1620" spans="17:21" x14ac:dyDescent="0.15">
      <c r="Q1620" s="137" t="s">
        <v>153</v>
      </c>
      <c r="R1620" s="230">
        <f t="shared" si="40"/>
        <v>0</v>
      </c>
      <c r="S1620" s="231" t="e">
        <f t="shared" si="41"/>
        <v>#VALUE!</v>
      </c>
      <c r="T1620" s="231" t="str">
        <f t="shared" si="41"/>
        <v xml:space="preserve">  </v>
      </c>
      <c r="U1620" s="232">
        <f t="shared" si="42"/>
        <v>0</v>
      </c>
    </row>
    <row r="1621" spans="17:21" x14ac:dyDescent="0.15">
      <c r="Q1621" s="137" t="s">
        <v>154</v>
      </c>
      <c r="R1621" s="230">
        <f t="shared" si="40"/>
        <v>0</v>
      </c>
      <c r="S1621" s="231" t="e">
        <f t="shared" si="41"/>
        <v>#VALUE!</v>
      </c>
      <c r="T1621" s="231" t="str">
        <f t="shared" si="41"/>
        <v xml:space="preserve">  </v>
      </c>
      <c r="U1621" s="232">
        <f t="shared" si="42"/>
        <v>0</v>
      </c>
    </row>
    <row r="1622" spans="17:21" x14ac:dyDescent="0.15">
      <c r="Q1622" s="137" t="s">
        <v>155</v>
      </c>
      <c r="R1622" s="230">
        <f t="shared" si="40"/>
        <v>0</v>
      </c>
      <c r="S1622" s="231" t="e">
        <f t="shared" si="41"/>
        <v>#VALUE!</v>
      </c>
      <c r="T1622" s="231" t="str">
        <f t="shared" si="41"/>
        <v xml:space="preserve">  </v>
      </c>
      <c r="U1622" s="232">
        <f t="shared" si="42"/>
        <v>0</v>
      </c>
    </row>
    <row r="1623" spans="17:21" x14ac:dyDescent="0.15">
      <c r="Q1623" s="137" t="s">
        <v>156</v>
      </c>
      <c r="R1623" s="230">
        <f t="shared" si="40"/>
        <v>0</v>
      </c>
      <c r="S1623" s="231" t="e">
        <f t="shared" si="41"/>
        <v>#VALUE!</v>
      </c>
      <c r="T1623" s="231" t="str">
        <f t="shared" si="41"/>
        <v xml:space="preserve">  </v>
      </c>
      <c r="U1623" s="232">
        <f t="shared" si="42"/>
        <v>0</v>
      </c>
    </row>
    <row r="1624" spans="17:21" x14ac:dyDescent="0.15">
      <c r="Q1624" s="137" t="s">
        <v>157</v>
      </c>
      <c r="R1624" s="230">
        <f t="shared" si="40"/>
        <v>0</v>
      </c>
      <c r="S1624" s="231" t="e">
        <f t="shared" si="41"/>
        <v>#VALUE!</v>
      </c>
      <c r="T1624" s="231" t="str">
        <f t="shared" si="41"/>
        <v xml:space="preserve">  </v>
      </c>
      <c r="U1624" s="232">
        <f t="shared" si="42"/>
        <v>0</v>
      </c>
    </row>
    <row r="1625" spans="17:21" x14ac:dyDescent="0.15">
      <c r="Q1625" s="137" t="s">
        <v>158</v>
      </c>
      <c r="R1625" s="230">
        <f t="shared" si="40"/>
        <v>0</v>
      </c>
      <c r="S1625" s="231" t="e">
        <f t="shared" si="41"/>
        <v>#VALUE!</v>
      </c>
      <c r="T1625" s="231" t="str">
        <f t="shared" si="41"/>
        <v xml:space="preserve">  </v>
      </c>
      <c r="U1625" s="232">
        <f t="shared" si="42"/>
        <v>0</v>
      </c>
    </row>
    <row r="1626" spans="17:21" x14ac:dyDescent="0.15">
      <c r="Q1626" s="137" t="s">
        <v>159</v>
      </c>
      <c r="R1626" s="230">
        <f t="shared" si="40"/>
        <v>0</v>
      </c>
      <c r="S1626" s="231" t="e">
        <f t="shared" si="41"/>
        <v>#VALUE!</v>
      </c>
      <c r="T1626" s="231" t="str">
        <f t="shared" si="41"/>
        <v xml:space="preserve">  </v>
      </c>
      <c r="U1626" s="232">
        <f t="shared" si="42"/>
        <v>0</v>
      </c>
    </row>
    <row r="1627" spans="17:21" x14ac:dyDescent="0.15">
      <c r="Q1627" s="137" t="s">
        <v>160</v>
      </c>
      <c r="R1627" s="230">
        <f t="shared" si="40"/>
        <v>0</v>
      </c>
      <c r="S1627" s="231" t="e">
        <f t="shared" si="41"/>
        <v>#VALUE!</v>
      </c>
      <c r="T1627" s="231" t="str">
        <f t="shared" si="41"/>
        <v xml:space="preserve">  </v>
      </c>
      <c r="U1627" s="232">
        <f t="shared" si="42"/>
        <v>0</v>
      </c>
    </row>
    <row r="1628" spans="17:21" x14ac:dyDescent="0.15">
      <c r="Q1628" s="137" t="s">
        <v>161</v>
      </c>
      <c r="R1628" s="230">
        <f t="shared" si="40"/>
        <v>0</v>
      </c>
      <c r="S1628" s="231" t="e">
        <f t="shared" si="41"/>
        <v>#VALUE!</v>
      </c>
      <c r="T1628" s="231" t="str">
        <f t="shared" si="41"/>
        <v xml:space="preserve">  </v>
      </c>
      <c r="U1628" s="232">
        <f t="shared" si="42"/>
        <v>0</v>
      </c>
    </row>
    <row r="1629" spans="17:21" x14ac:dyDescent="0.15">
      <c r="Q1629" s="137" t="s">
        <v>162</v>
      </c>
      <c r="R1629" s="230">
        <f t="shared" si="40"/>
        <v>0</v>
      </c>
      <c r="S1629" s="231" t="e">
        <f t="shared" si="41"/>
        <v>#VALUE!</v>
      </c>
      <c r="T1629" s="231" t="str">
        <f t="shared" si="41"/>
        <v xml:space="preserve">  </v>
      </c>
      <c r="U1629" s="232">
        <f t="shared" si="42"/>
        <v>0</v>
      </c>
    </row>
    <row r="1630" spans="17:21" x14ac:dyDescent="0.15">
      <c r="Q1630" s="137" t="s">
        <v>163</v>
      </c>
      <c r="R1630" s="230">
        <f t="shared" si="40"/>
        <v>0</v>
      </c>
      <c r="S1630" s="231" t="e">
        <f t="shared" si="41"/>
        <v>#VALUE!</v>
      </c>
      <c r="T1630" s="231" t="str">
        <f t="shared" si="41"/>
        <v xml:space="preserve">  </v>
      </c>
      <c r="U1630" s="232">
        <f t="shared" si="42"/>
        <v>0</v>
      </c>
    </row>
    <row r="1631" spans="17:21" x14ac:dyDescent="0.15">
      <c r="Q1631" s="137" t="s">
        <v>164</v>
      </c>
      <c r="R1631" s="230">
        <f t="shared" si="40"/>
        <v>0</v>
      </c>
      <c r="S1631" s="231" t="e">
        <f t="shared" si="41"/>
        <v>#VALUE!</v>
      </c>
      <c r="T1631" s="231" t="str">
        <f t="shared" si="41"/>
        <v xml:space="preserve">  </v>
      </c>
      <c r="U1631" s="232">
        <f t="shared" si="42"/>
        <v>0</v>
      </c>
    </row>
    <row r="1632" spans="17:21" x14ac:dyDescent="0.15">
      <c r="Q1632" s="137" t="s">
        <v>165</v>
      </c>
      <c r="R1632" s="230">
        <f t="shared" si="40"/>
        <v>0</v>
      </c>
      <c r="S1632" s="231" t="e">
        <f t="shared" si="41"/>
        <v>#VALUE!</v>
      </c>
      <c r="T1632" s="231" t="str">
        <f t="shared" si="41"/>
        <v xml:space="preserve">  </v>
      </c>
      <c r="U1632" s="232">
        <f t="shared" si="42"/>
        <v>0</v>
      </c>
    </row>
    <row r="1633" spans="17:21" x14ac:dyDescent="0.15">
      <c r="Q1633" s="137" t="s">
        <v>166</v>
      </c>
      <c r="R1633" s="230">
        <f t="shared" si="40"/>
        <v>0</v>
      </c>
      <c r="S1633" s="231" t="e">
        <f t="shared" si="41"/>
        <v>#VALUE!</v>
      </c>
      <c r="T1633" s="231" t="str">
        <f t="shared" si="41"/>
        <v xml:space="preserve">  </v>
      </c>
      <c r="U1633" s="232">
        <f t="shared" si="42"/>
        <v>0</v>
      </c>
    </row>
    <row r="1634" spans="17:21" x14ac:dyDescent="0.15">
      <c r="Q1634" s="137" t="s">
        <v>167</v>
      </c>
      <c r="R1634" s="230">
        <f t="shared" si="40"/>
        <v>0</v>
      </c>
      <c r="S1634" s="231" t="e">
        <f t="shared" si="41"/>
        <v>#VALUE!</v>
      </c>
      <c r="T1634" s="231" t="str">
        <f t="shared" si="41"/>
        <v xml:space="preserve">  </v>
      </c>
      <c r="U1634" s="232">
        <f t="shared" si="42"/>
        <v>0</v>
      </c>
    </row>
    <row r="1635" spans="17:21" x14ac:dyDescent="0.15">
      <c r="Q1635" s="137" t="s">
        <v>168</v>
      </c>
      <c r="R1635" s="230">
        <f t="shared" si="40"/>
        <v>0</v>
      </c>
      <c r="S1635" s="231" t="e">
        <f t="shared" si="41"/>
        <v>#VALUE!</v>
      </c>
      <c r="T1635" s="231" t="str">
        <f t="shared" si="41"/>
        <v xml:space="preserve">  </v>
      </c>
      <c r="U1635" s="232">
        <f t="shared" si="42"/>
        <v>0</v>
      </c>
    </row>
    <row r="1636" spans="17:21" x14ac:dyDescent="0.15">
      <c r="Q1636" s="137" t="s">
        <v>169</v>
      </c>
      <c r="R1636" s="230">
        <f t="shared" si="40"/>
        <v>0</v>
      </c>
      <c r="S1636" s="231" t="e">
        <f t="shared" ref="S1636:T1655" si="43">S$1318</f>
        <v>#VALUE!</v>
      </c>
      <c r="T1636" s="231" t="str">
        <f t="shared" si="43"/>
        <v xml:space="preserve">  </v>
      </c>
      <c r="U1636" s="232">
        <f t="shared" si="42"/>
        <v>0</v>
      </c>
    </row>
    <row r="1637" spans="17:21" x14ac:dyDescent="0.15">
      <c r="Q1637" s="137" t="s">
        <v>170</v>
      </c>
      <c r="R1637" s="230">
        <f t="shared" si="40"/>
        <v>0</v>
      </c>
      <c r="S1637" s="231" t="e">
        <f t="shared" si="43"/>
        <v>#VALUE!</v>
      </c>
      <c r="T1637" s="231" t="str">
        <f t="shared" si="43"/>
        <v xml:space="preserve">  </v>
      </c>
      <c r="U1637" s="232">
        <f t="shared" si="42"/>
        <v>0</v>
      </c>
    </row>
    <row r="1638" spans="17:21" x14ac:dyDescent="0.15">
      <c r="Q1638" s="137" t="s">
        <v>171</v>
      </c>
      <c r="R1638" s="230">
        <f t="shared" si="40"/>
        <v>0</v>
      </c>
      <c r="S1638" s="231" t="e">
        <f t="shared" si="43"/>
        <v>#VALUE!</v>
      </c>
      <c r="T1638" s="231" t="str">
        <f t="shared" si="43"/>
        <v xml:space="preserve">  </v>
      </c>
      <c r="U1638" s="232">
        <f t="shared" si="42"/>
        <v>0</v>
      </c>
    </row>
    <row r="1639" spans="17:21" x14ac:dyDescent="0.15">
      <c r="Q1639" s="137" t="s">
        <v>172</v>
      </c>
      <c r="R1639" s="230">
        <f t="shared" si="40"/>
        <v>0</v>
      </c>
      <c r="S1639" s="231" t="e">
        <f t="shared" si="43"/>
        <v>#VALUE!</v>
      </c>
      <c r="T1639" s="231" t="str">
        <f t="shared" si="43"/>
        <v xml:space="preserve">  </v>
      </c>
      <c r="U1639" s="232">
        <f t="shared" si="42"/>
        <v>0</v>
      </c>
    </row>
    <row r="1640" spans="17:21" x14ac:dyDescent="0.15">
      <c r="Q1640" s="137" t="s">
        <v>173</v>
      </c>
      <c r="R1640" s="230">
        <f t="shared" si="40"/>
        <v>0</v>
      </c>
      <c r="S1640" s="231" t="e">
        <f t="shared" si="43"/>
        <v>#VALUE!</v>
      </c>
      <c r="T1640" s="231" t="str">
        <f t="shared" si="43"/>
        <v xml:space="preserve">  </v>
      </c>
      <c r="U1640" s="232">
        <f t="shared" si="42"/>
        <v>0</v>
      </c>
    </row>
    <row r="1641" spans="17:21" x14ac:dyDescent="0.15">
      <c r="Q1641" s="137" t="s">
        <v>174</v>
      </c>
      <c r="R1641" s="230">
        <f t="shared" si="40"/>
        <v>0</v>
      </c>
      <c r="S1641" s="231" t="e">
        <f t="shared" si="43"/>
        <v>#VALUE!</v>
      </c>
      <c r="T1641" s="231" t="str">
        <f t="shared" si="43"/>
        <v xml:space="preserve">  </v>
      </c>
      <c r="U1641" s="232">
        <f t="shared" si="42"/>
        <v>0</v>
      </c>
    </row>
    <row r="1642" spans="17:21" x14ac:dyDescent="0.15">
      <c r="Q1642" s="137" t="s">
        <v>175</v>
      </c>
      <c r="R1642" s="230">
        <f t="shared" si="40"/>
        <v>0</v>
      </c>
      <c r="S1642" s="231" t="e">
        <f t="shared" si="43"/>
        <v>#VALUE!</v>
      </c>
      <c r="T1642" s="231" t="str">
        <f t="shared" si="43"/>
        <v xml:space="preserve">  </v>
      </c>
      <c r="U1642" s="232">
        <f t="shared" si="42"/>
        <v>0</v>
      </c>
    </row>
    <row r="1643" spans="17:21" x14ac:dyDescent="0.15">
      <c r="Q1643" s="137" t="s">
        <v>176</v>
      </c>
      <c r="R1643" s="230">
        <f t="shared" si="40"/>
        <v>0</v>
      </c>
      <c r="S1643" s="231" t="e">
        <f t="shared" si="43"/>
        <v>#VALUE!</v>
      </c>
      <c r="T1643" s="231" t="str">
        <f t="shared" si="43"/>
        <v xml:space="preserve">  </v>
      </c>
      <c r="U1643" s="232">
        <f t="shared" si="42"/>
        <v>0</v>
      </c>
    </row>
    <row r="1644" spans="17:21" x14ac:dyDescent="0.15">
      <c r="Q1644" s="137" t="s">
        <v>177</v>
      </c>
      <c r="R1644" s="230">
        <f t="shared" si="40"/>
        <v>0</v>
      </c>
      <c r="S1644" s="231" t="e">
        <f t="shared" si="43"/>
        <v>#VALUE!</v>
      </c>
      <c r="T1644" s="231" t="str">
        <f t="shared" si="43"/>
        <v xml:space="preserve">  </v>
      </c>
      <c r="U1644" s="232">
        <f t="shared" si="42"/>
        <v>0</v>
      </c>
    </row>
    <row r="1645" spans="17:21" x14ac:dyDescent="0.15">
      <c r="Q1645" s="137" t="s">
        <v>178</v>
      </c>
      <c r="R1645" s="230">
        <f t="shared" si="40"/>
        <v>0</v>
      </c>
      <c r="S1645" s="231" t="e">
        <f t="shared" si="43"/>
        <v>#VALUE!</v>
      </c>
      <c r="T1645" s="231" t="str">
        <f t="shared" si="43"/>
        <v xml:space="preserve">  </v>
      </c>
      <c r="U1645" s="232">
        <f t="shared" si="42"/>
        <v>0</v>
      </c>
    </row>
    <row r="1646" spans="17:21" x14ac:dyDescent="0.15">
      <c r="Q1646" s="137" t="s">
        <v>179</v>
      </c>
      <c r="R1646" s="230">
        <f t="shared" si="40"/>
        <v>0</v>
      </c>
      <c r="S1646" s="231" t="e">
        <f t="shared" si="43"/>
        <v>#VALUE!</v>
      </c>
      <c r="T1646" s="231" t="str">
        <f t="shared" si="43"/>
        <v xml:space="preserve">  </v>
      </c>
      <c r="U1646" s="232">
        <f t="shared" si="42"/>
        <v>0</v>
      </c>
    </row>
    <row r="1647" spans="17:21" x14ac:dyDescent="0.15">
      <c r="Q1647" s="137" t="s">
        <v>180</v>
      </c>
      <c r="R1647" s="230">
        <f t="shared" si="40"/>
        <v>0</v>
      </c>
      <c r="S1647" s="231" t="e">
        <f t="shared" si="43"/>
        <v>#VALUE!</v>
      </c>
      <c r="T1647" s="231" t="str">
        <f t="shared" si="43"/>
        <v xml:space="preserve">  </v>
      </c>
      <c r="U1647" s="232">
        <f t="shared" si="42"/>
        <v>0</v>
      </c>
    </row>
    <row r="1648" spans="17:21" x14ac:dyDescent="0.15">
      <c r="Q1648" s="137" t="s">
        <v>181</v>
      </c>
      <c r="R1648" s="230">
        <f t="shared" si="40"/>
        <v>0</v>
      </c>
      <c r="S1648" s="231" t="e">
        <f t="shared" si="43"/>
        <v>#VALUE!</v>
      </c>
      <c r="T1648" s="231" t="str">
        <f t="shared" si="43"/>
        <v xml:space="preserve">  </v>
      </c>
      <c r="U1648" s="232">
        <f t="shared" si="42"/>
        <v>0</v>
      </c>
    </row>
    <row r="1649" spans="17:21" x14ac:dyDescent="0.15">
      <c r="Q1649" s="137" t="s">
        <v>182</v>
      </c>
      <c r="R1649" s="230">
        <f t="shared" si="40"/>
        <v>0</v>
      </c>
      <c r="S1649" s="231" t="e">
        <f t="shared" si="43"/>
        <v>#VALUE!</v>
      </c>
      <c r="T1649" s="231" t="str">
        <f t="shared" si="43"/>
        <v xml:space="preserve">  </v>
      </c>
      <c r="U1649" s="232">
        <f t="shared" ref="U1649:U1679" si="44">H1026</f>
        <v>0</v>
      </c>
    </row>
    <row r="1650" spans="17:21" x14ac:dyDescent="0.15">
      <c r="Q1650" s="137" t="s">
        <v>183</v>
      </c>
      <c r="R1650" s="230">
        <f t="shared" si="40"/>
        <v>0</v>
      </c>
      <c r="S1650" s="231" t="e">
        <f t="shared" si="43"/>
        <v>#VALUE!</v>
      </c>
      <c r="T1650" s="231" t="str">
        <f t="shared" si="43"/>
        <v xml:space="preserve">  </v>
      </c>
      <c r="U1650" s="232">
        <f t="shared" si="44"/>
        <v>0</v>
      </c>
    </row>
    <row r="1651" spans="17:21" x14ac:dyDescent="0.15">
      <c r="Q1651" s="137" t="s">
        <v>184</v>
      </c>
      <c r="R1651" s="230">
        <f t="shared" si="40"/>
        <v>0</v>
      </c>
      <c r="S1651" s="231" t="e">
        <f t="shared" si="43"/>
        <v>#VALUE!</v>
      </c>
      <c r="T1651" s="231" t="str">
        <f t="shared" si="43"/>
        <v xml:space="preserve">  </v>
      </c>
      <c r="U1651" s="232">
        <f t="shared" si="44"/>
        <v>0</v>
      </c>
    </row>
    <row r="1652" spans="17:21" x14ac:dyDescent="0.15">
      <c r="Q1652" s="137" t="s">
        <v>185</v>
      </c>
      <c r="R1652" s="230">
        <f t="shared" si="40"/>
        <v>0</v>
      </c>
      <c r="S1652" s="231" t="e">
        <f t="shared" si="43"/>
        <v>#VALUE!</v>
      </c>
      <c r="T1652" s="231" t="str">
        <f t="shared" si="43"/>
        <v xml:space="preserve">  </v>
      </c>
      <c r="U1652" s="232">
        <f t="shared" si="44"/>
        <v>0</v>
      </c>
    </row>
    <row r="1653" spans="17:21" x14ac:dyDescent="0.15">
      <c r="Q1653" s="137" t="s">
        <v>186</v>
      </c>
      <c r="R1653" s="230">
        <f t="shared" si="40"/>
        <v>0</v>
      </c>
      <c r="S1653" s="231" t="e">
        <f t="shared" si="43"/>
        <v>#VALUE!</v>
      </c>
      <c r="T1653" s="231" t="str">
        <f t="shared" si="43"/>
        <v xml:space="preserve">  </v>
      </c>
      <c r="U1653" s="232">
        <f t="shared" si="44"/>
        <v>0</v>
      </c>
    </row>
    <row r="1654" spans="17:21" x14ac:dyDescent="0.15">
      <c r="Q1654" s="137" t="s">
        <v>187</v>
      </c>
      <c r="R1654" s="230">
        <f t="shared" si="40"/>
        <v>0</v>
      </c>
      <c r="S1654" s="231" t="e">
        <f t="shared" si="43"/>
        <v>#VALUE!</v>
      </c>
      <c r="T1654" s="231" t="str">
        <f t="shared" si="43"/>
        <v xml:space="preserve">  </v>
      </c>
      <c r="U1654" s="232">
        <f t="shared" si="44"/>
        <v>0</v>
      </c>
    </row>
    <row r="1655" spans="17:21" x14ac:dyDescent="0.15">
      <c r="Q1655" s="137" t="s">
        <v>188</v>
      </c>
      <c r="R1655" s="230">
        <f t="shared" si="40"/>
        <v>0</v>
      </c>
      <c r="S1655" s="231" t="e">
        <f t="shared" si="43"/>
        <v>#VALUE!</v>
      </c>
      <c r="T1655" s="231" t="str">
        <f t="shared" si="43"/>
        <v xml:space="preserve">  </v>
      </c>
      <c r="U1655" s="232">
        <f t="shared" si="44"/>
        <v>0</v>
      </c>
    </row>
    <row r="1656" spans="17:21" x14ac:dyDescent="0.15">
      <c r="Q1656" s="137" t="s">
        <v>189</v>
      </c>
      <c r="R1656" s="230">
        <f t="shared" si="40"/>
        <v>0</v>
      </c>
      <c r="S1656" s="231" t="e">
        <f t="shared" ref="S1656:T1679" si="45">S$1318</f>
        <v>#VALUE!</v>
      </c>
      <c r="T1656" s="231" t="str">
        <f t="shared" si="45"/>
        <v xml:space="preserve">  </v>
      </c>
      <c r="U1656" s="232">
        <f t="shared" si="44"/>
        <v>0</v>
      </c>
    </row>
    <row r="1657" spans="17:21" x14ac:dyDescent="0.15">
      <c r="Q1657" s="137" t="s">
        <v>190</v>
      </c>
      <c r="R1657" s="230">
        <f t="shared" si="40"/>
        <v>0</v>
      </c>
      <c r="S1657" s="231" t="e">
        <f t="shared" si="45"/>
        <v>#VALUE!</v>
      </c>
      <c r="T1657" s="231" t="str">
        <f t="shared" si="45"/>
        <v xml:space="preserve">  </v>
      </c>
      <c r="U1657" s="232">
        <f t="shared" si="44"/>
        <v>0</v>
      </c>
    </row>
    <row r="1658" spans="17:21" x14ac:dyDescent="0.15">
      <c r="Q1658" s="137" t="s">
        <v>191</v>
      </c>
      <c r="R1658" s="230">
        <f t="shared" si="40"/>
        <v>0</v>
      </c>
      <c r="S1658" s="231" t="e">
        <f t="shared" si="45"/>
        <v>#VALUE!</v>
      </c>
      <c r="T1658" s="231" t="str">
        <f t="shared" si="45"/>
        <v xml:space="preserve">  </v>
      </c>
      <c r="U1658" s="232">
        <f t="shared" si="44"/>
        <v>0</v>
      </c>
    </row>
    <row r="1659" spans="17:21" x14ac:dyDescent="0.15">
      <c r="Q1659" s="137" t="s">
        <v>192</v>
      </c>
      <c r="R1659" s="230">
        <f t="shared" si="40"/>
        <v>0</v>
      </c>
      <c r="S1659" s="231" t="e">
        <f t="shared" si="45"/>
        <v>#VALUE!</v>
      </c>
      <c r="T1659" s="231" t="str">
        <f t="shared" si="45"/>
        <v xml:space="preserve">  </v>
      </c>
      <c r="U1659" s="232">
        <f t="shared" si="44"/>
        <v>0</v>
      </c>
    </row>
    <row r="1660" spans="17:21" x14ac:dyDescent="0.15">
      <c r="Q1660" s="137" t="s">
        <v>193</v>
      </c>
      <c r="R1660" s="230">
        <f t="shared" si="40"/>
        <v>0</v>
      </c>
      <c r="S1660" s="231" t="e">
        <f t="shared" si="45"/>
        <v>#VALUE!</v>
      </c>
      <c r="T1660" s="231" t="str">
        <f t="shared" si="45"/>
        <v xml:space="preserve">  </v>
      </c>
      <c r="U1660" s="232">
        <f t="shared" si="44"/>
        <v>0</v>
      </c>
    </row>
    <row r="1661" spans="17:21" x14ac:dyDescent="0.15">
      <c r="Q1661" s="137" t="s">
        <v>194</v>
      </c>
      <c r="R1661" s="230">
        <f t="shared" si="40"/>
        <v>0</v>
      </c>
      <c r="S1661" s="231" t="e">
        <f t="shared" si="45"/>
        <v>#VALUE!</v>
      </c>
      <c r="T1661" s="231" t="str">
        <f t="shared" si="45"/>
        <v xml:space="preserve">  </v>
      </c>
      <c r="U1661" s="232">
        <f t="shared" si="44"/>
        <v>0</v>
      </c>
    </row>
    <row r="1662" spans="17:21" x14ac:dyDescent="0.15">
      <c r="Q1662" s="137" t="s">
        <v>195</v>
      </c>
      <c r="R1662" s="230">
        <f t="shared" si="40"/>
        <v>0</v>
      </c>
      <c r="S1662" s="231" t="e">
        <f t="shared" si="45"/>
        <v>#VALUE!</v>
      </c>
      <c r="T1662" s="231" t="str">
        <f t="shared" si="45"/>
        <v xml:space="preserve">  </v>
      </c>
      <c r="U1662" s="232">
        <f t="shared" si="44"/>
        <v>0</v>
      </c>
    </row>
    <row r="1663" spans="17:21" x14ac:dyDescent="0.15">
      <c r="Q1663" s="137" t="s">
        <v>196</v>
      </c>
      <c r="R1663" s="230">
        <f t="shared" si="40"/>
        <v>0</v>
      </c>
      <c r="S1663" s="231" t="e">
        <f t="shared" si="45"/>
        <v>#VALUE!</v>
      </c>
      <c r="T1663" s="231" t="str">
        <f t="shared" si="45"/>
        <v xml:space="preserve">  </v>
      </c>
      <c r="U1663" s="232">
        <f t="shared" si="44"/>
        <v>0</v>
      </c>
    </row>
    <row r="1664" spans="17:21" x14ac:dyDescent="0.15">
      <c r="Q1664" s="137" t="s">
        <v>197</v>
      </c>
      <c r="R1664" s="230">
        <f t="shared" si="40"/>
        <v>0</v>
      </c>
      <c r="S1664" s="231" t="e">
        <f t="shared" si="45"/>
        <v>#VALUE!</v>
      </c>
      <c r="T1664" s="231" t="str">
        <f t="shared" si="45"/>
        <v xml:space="preserve">  </v>
      </c>
      <c r="U1664" s="232">
        <f t="shared" si="44"/>
        <v>0</v>
      </c>
    </row>
    <row r="1665" spans="17:22" x14ac:dyDescent="0.15">
      <c r="Q1665" s="137" t="s">
        <v>198</v>
      </c>
      <c r="R1665" s="230">
        <f t="shared" si="40"/>
        <v>0</v>
      </c>
      <c r="S1665" s="231" t="e">
        <f t="shared" si="45"/>
        <v>#VALUE!</v>
      </c>
      <c r="T1665" s="231" t="str">
        <f t="shared" si="45"/>
        <v xml:space="preserve">  </v>
      </c>
      <c r="U1665" s="232">
        <f t="shared" si="44"/>
        <v>0</v>
      </c>
    </row>
    <row r="1666" spans="17:22" x14ac:dyDescent="0.15">
      <c r="Q1666" s="137" t="s">
        <v>199</v>
      </c>
      <c r="R1666" s="230">
        <f t="shared" si="40"/>
        <v>0</v>
      </c>
      <c r="S1666" s="231" t="e">
        <f t="shared" si="45"/>
        <v>#VALUE!</v>
      </c>
      <c r="T1666" s="231" t="str">
        <f t="shared" si="45"/>
        <v xml:space="preserve">  </v>
      </c>
      <c r="U1666" s="232">
        <f t="shared" si="44"/>
        <v>0</v>
      </c>
    </row>
    <row r="1667" spans="17:22" x14ac:dyDescent="0.15">
      <c r="Q1667" s="137" t="s">
        <v>200</v>
      </c>
      <c r="R1667" s="230">
        <f t="shared" si="40"/>
        <v>0</v>
      </c>
      <c r="S1667" s="231" t="e">
        <f t="shared" si="45"/>
        <v>#VALUE!</v>
      </c>
      <c r="T1667" s="231" t="str">
        <f t="shared" si="45"/>
        <v xml:space="preserve">  </v>
      </c>
      <c r="U1667" s="232">
        <f t="shared" si="44"/>
        <v>0</v>
      </c>
    </row>
    <row r="1668" spans="17:22" x14ac:dyDescent="0.15">
      <c r="Q1668" s="137" t="s">
        <v>201</v>
      </c>
      <c r="R1668" s="230">
        <f t="shared" si="40"/>
        <v>0</v>
      </c>
      <c r="S1668" s="231" t="e">
        <f t="shared" si="45"/>
        <v>#VALUE!</v>
      </c>
      <c r="T1668" s="231" t="str">
        <f t="shared" si="45"/>
        <v xml:space="preserve">  </v>
      </c>
      <c r="U1668" s="232">
        <f t="shared" si="44"/>
        <v>0</v>
      </c>
    </row>
    <row r="1669" spans="17:22" x14ac:dyDescent="0.15">
      <c r="Q1669" s="137" t="s">
        <v>202</v>
      </c>
      <c r="R1669" s="230">
        <f t="shared" si="40"/>
        <v>0</v>
      </c>
      <c r="S1669" s="231" t="e">
        <f t="shared" si="45"/>
        <v>#VALUE!</v>
      </c>
      <c r="T1669" s="231" t="str">
        <f t="shared" si="45"/>
        <v xml:space="preserve">  </v>
      </c>
      <c r="U1669" s="232">
        <f t="shared" si="44"/>
        <v>0</v>
      </c>
    </row>
    <row r="1670" spans="17:22" x14ac:dyDescent="0.15">
      <c r="Q1670" s="137" t="s">
        <v>203</v>
      </c>
      <c r="R1670" s="230">
        <f t="shared" si="40"/>
        <v>0</v>
      </c>
      <c r="S1670" s="231" t="e">
        <f t="shared" si="45"/>
        <v>#VALUE!</v>
      </c>
      <c r="T1670" s="231" t="str">
        <f t="shared" si="45"/>
        <v xml:space="preserve">  </v>
      </c>
      <c r="U1670" s="232">
        <f t="shared" si="44"/>
        <v>0</v>
      </c>
    </row>
    <row r="1671" spans="17:22" x14ac:dyDescent="0.15">
      <c r="Q1671" s="137" t="s">
        <v>204</v>
      </c>
      <c r="R1671" s="230">
        <f t="shared" si="40"/>
        <v>0</v>
      </c>
      <c r="S1671" s="231" t="e">
        <f t="shared" si="45"/>
        <v>#VALUE!</v>
      </c>
      <c r="T1671" s="231" t="str">
        <f t="shared" si="45"/>
        <v xml:space="preserve">  </v>
      </c>
      <c r="U1671" s="232">
        <f t="shared" si="44"/>
        <v>0</v>
      </c>
    </row>
    <row r="1672" spans="17:22" x14ac:dyDescent="0.15">
      <c r="Q1672" s="137" t="s">
        <v>205</v>
      </c>
      <c r="R1672" s="230">
        <f t="shared" si="40"/>
        <v>0</v>
      </c>
      <c r="S1672" s="231" t="e">
        <f t="shared" si="45"/>
        <v>#VALUE!</v>
      </c>
      <c r="T1672" s="231" t="str">
        <f t="shared" si="45"/>
        <v xml:space="preserve">  </v>
      </c>
      <c r="U1672" s="232">
        <f t="shared" si="44"/>
        <v>0</v>
      </c>
    </row>
    <row r="1673" spans="17:22" x14ac:dyDescent="0.15">
      <c r="Q1673" s="137" t="s">
        <v>206</v>
      </c>
      <c r="R1673" s="230">
        <f t="shared" si="40"/>
        <v>0</v>
      </c>
      <c r="S1673" s="231" t="e">
        <f t="shared" si="45"/>
        <v>#VALUE!</v>
      </c>
      <c r="T1673" s="231" t="str">
        <f t="shared" si="45"/>
        <v xml:space="preserve">  </v>
      </c>
      <c r="U1673" s="232">
        <f t="shared" si="44"/>
        <v>0</v>
      </c>
    </row>
    <row r="1674" spans="17:22" x14ac:dyDescent="0.15">
      <c r="Q1674" s="137" t="s">
        <v>207</v>
      </c>
      <c r="R1674" s="230">
        <f t="shared" si="40"/>
        <v>0</v>
      </c>
      <c r="S1674" s="231" t="e">
        <f t="shared" si="45"/>
        <v>#VALUE!</v>
      </c>
      <c r="T1674" s="231" t="str">
        <f t="shared" si="45"/>
        <v xml:space="preserve">  </v>
      </c>
      <c r="U1674" s="232">
        <f t="shared" si="44"/>
        <v>0</v>
      </c>
    </row>
    <row r="1675" spans="17:22" x14ac:dyDescent="0.15">
      <c r="Q1675" s="137" t="s">
        <v>208</v>
      </c>
      <c r="R1675" s="230">
        <f t="shared" si="40"/>
        <v>0</v>
      </c>
      <c r="S1675" s="231" t="e">
        <f t="shared" si="45"/>
        <v>#VALUE!</v>
      </c>
      <c r="T1675" s="231" t="str">
        <f t="shared" si="45"/>
        <v xml:space="preserve">  </v>
      </c>
      <c r="U1675" s="232">
        <f t="shared" si="44"/>
        <v>0</v>
      </c>
    </row>
    <row r="1676" spans="17:22" x14ac:dyDescent="0.15">
      <c r="Q1676" s="137" t="s">
        <v>209</v>
      </c>
      <c r="R1676" s="230">
        <f t="shared" si="40"/>
        <v>0</v>
      </c>
      <c r="S1676" s="231" t="e">
        <f t="shared" si="45"/>
        <v>#VALUE!</v>
      </c>
      <c r="T1676" s="231" t="str">
        <f t="shared" si="45"/>
        <v xml:space="preserve">  </v>
      </c>
      <c r="U1676" s="232">
        <f t="shared" si="44"/>
        <v>0</v>
      </c>
    </row>
    <row r="1677" spans="17:22" x14ac:dyDescent="0.15">
      <c r="Q1677" s="137" t="s">
        <v>210</v>
      </c>
      <c r="R1677" s="230">
        <f t="shared" si="40"/>
        <v>0</v>
      </c>
      <c r="S1677" s="231" t="e">
        <f t="shared" si="45"/>
        <v>#VALUE!</v>
      </c>
      <c r="T1677" s="231" t="str">
        <f t="shared" si="45"/>
        <v xml:space="preserve">  </v>
      </c>
      <c r="U1677" s="232">
        <f t="shared" si="44"/>
        <v>0</v>
      </c>
    </row>
    <row r="1678" spans="17:22" x14ac:dyDescent="0.15">
      <c r="Q1678" s="137" t="s">
        <v>211</v>
      </c>
      <c r="R1678" s="230">
        <f t="shared" si="40"/>
        <v>0</v>
      </c>
      <c r="S1678" s="231" t="e">
        <f t="shared" si="45"/>
        <v>#VALUE!</v>
      </c>
      <c r="T1678" s="231" t="str">
        <f t="shared" si="45"/>
        <v xml:space="preserve">  </v>
      </c>
      <c r="U1678" s="232">
        <f t="shared" si="44"/>
        <v>0</v>
      </c>
    </row>
    <row r="1679" spans="17:22" x14ac:dyDescent="0.15">
      <c r="Q1679" s="137" t="s">
        <v>212</v>
      </c>
      <c r="R1679" s="230">
        <f t="shared" si="40"/>
        <v>0</v>
      </c>
      <c r="S1679" s="231" t="e">
        <f t="shared" si="45"/>
        <v>#VALUE!</v>
      </c>
      <c r="T1679" s="231" t="str">
        <f t="shared" si="45"/>
        <v xml:space="preserve">  </v>
      </c>
      <c r="U1679" s="232">
        <f t="shared" si="44"/>
        <v>0</v>
      </c>
    </row>
    <row r="1680" spans="17:22" x14ac:dyDescent="0.15">
      <c r="Q1680" s="137"/>
      <c r="R1680" s="230"/>
      <c r="S1680" s="231"/>
      <c r="T1680" s="231"/>
      <c r="U1680" s="232"/>
      <c r="V1680" s="136" t="s">
        <v>742</v>
      </c>
    </row>
    <row r="1681" spans="17:21" x14ac:dyDescent="0.15">
      <c r="Q1681" s="137"/>
      <c r="R1681" s="230"/>
      <c r="S1681" s="231"/>
      <c r="T1681" s="231"/>
      <c r="U1681" s="232"/>
    </row>
    <row r="1682" spans="17:21" x14ac:dyDescent="0.15">
      <c r="Q1682" s="137"/>
      <c r="R1682" s="230"/>
      <c r="S1682" s="231"/>
      <c r="T1682" s="231"/>
      <c r="U1682" s="232"/>
    </row>
    <row r="1683" spans="17:21" x14ac:dyDescent="0.15">
      <c r="Q1683" s="137"/>
      <c r="R1683" s="230"/>
      <c r="S1683" s="231"/>
      <c r="T1683" s="231"/>
      <c r="U1683" s="240"/>
    </row>
    <row r="1684" spans="17:21" x14ac:dyDescent="0.15">
      <c r="Q1684" s="137"/>
      <c r="R1684" s="230"/>
      <c r="S1684" s="231"/>
      <c r="T1684" s="231"/>
      <c r="U1684" s="240"/>
    </row>
    <row r="1685" spans="17:21" x14ac:dyDescent="0.15">
      <c r="Q1685" s="137"/>
      <c r="R1685" s="230"/>
      <c r="S1685" s="231"/>
      <c r="T1685" s="231"/>
      <c r="U1685" s="240"/>
    </row>
    <row r="1686" spans="17:21" x14ac:dyDescent="0.15">
      <c r="Q1686" s="137"/>
      <c r="R1686" s="230"/>
      <c r="S1686" s="231"/>
      <c r="T1686" s="231"/>
      <c r="U1686" s="240"/>
    </row>
    <row r="1687" spans="17:21" x14ac:dyDescent="0.15">
      <c r="Q1687" s="137"/>
      <c r="R1687" s="230"/>
      <c r="S1687" s="231"/>
      <c r="T1687" s="231"/>
      <c r="U1687" s="240"/>
    </row>
    <row r="1688" spans="17:21" x14ac:dyDescent="0.15">
      <c r="Q1688" s="137"/>
      <c r="R1688" s="230"/>
      <c r="S1688" s="231"/>
      <c r="T1688" s="231"/>
      <c r="U1688" s="240"/>
    </row>
    <row r="1689" spans="17:21" x14ac:dyDescent="0.15">
      <c r="Q1689" s="137"/>
      <c r="R1689" s="230"/>
      <c r="S1689" s="231"/>
      <c r="T1689" s="231"/>
      <c r="U1689" s="240"/>
    </row>
    <row r="1690" spans="17:21" x14ac:dyDescent="0.15">
      <c r="Q1690" s="137"/>
      <c r="R1690" s="230"/>
      <c r="S1690" s="231"/>
      <c r="T1690" s="231"/>
      <c r="U1690" s="240"/>
    </row>
    <row r="1691" spans="17:21" x14ac:dyDescent="0.15">
      <c r="Q1691" s="137"/>
      <c r="R1691" s="230"/>
      <c r="S1691" s="231"/>
      <c r="T1691" s="231"/>
      <c r="U1691" s="240"/>
    </row>
    <row r="1692" spans="17:21" x14ac:dyDescent="0.15">
      <c r="Q1692" s="137"/>
      <c r="R1692" s="230"/>
      <c r="S1692" s="231"/>
      <c r="T1692" s="231"/>
      <c r="U1692" s="240"/>
    </row>
    <row r="1693" spans="17:21" x14ac:dyDescent="0.15">
      <c r="Q1693" s="137"/>
      <c r="R1693" s="230"/>
      <c r="S1693" s="231"/>
      <c r="T1693" s="231"/>
      <c r="U1693" s="240"/>
    </row>
    <row r="1694" spans="17:21" x14ac:dyDescent="0.15">
      <c r="Q1694" s="137"/>
      <c r="R1694" s="230"/>
      <c r="S1694" s="231"/>
      <c r="T1694" s="231"/>
      <c r="U1694" s="240"/>
    </row>
    <row r="1695" spans="17:21" x14ac:dyDescent="0.15">
      <c r="Q1695" s="137"/>
      <c r="R1695" s="230"/>
      <c r="S1695" s="231"/>
      <c r="T1695" s="231"/>
      <c r="U1695" s="240"/>
    </row>
    <row r="1696" spans="17:21" x14ac:dyDescent="0.15">
      <c r="Q1696" s="137"/>
      <c r="R1696" s="230"/>
      <c r="S1696" s="231"/>
      <c r="T1696" s="231"/>
      <c r="U1696" s="240"/>
    </row>
    <row r="1697" spans="17:21" x14ac:dyDescent="0.15">
      <c r="Q1697" s="137"/>
      <c r="R1697" s="230"/>
      <c r="S1697" s="231"/>
      <c r="T1697" s="231"/>
      <c r="U1697" s="240"/>
    </row>
    <row r="1698" spans="17:21" x14ac:dyDescent="0.15">
      <c r="Q1698" s="137"/>
      <c r="R1698" s="230"/>
      <c r="S1698" s="231"/>
      <c r="T1698" s="231"/>
      <c r="U1698" s="240"/>
    </row>
    <row r="1699" spans="17:21" x14ac:dyDescent="0.15">
      <c r="Q1699" s="137"/>
      <c r="R1699" s="230"/>
      <c r="S1699" s="231"/>
      <c r="T1699" s="231"/>
      <c r="U1699" s="240"/>
    </row>
    <row r="1700" spans="17:21" x14ac:dyDescent="0.15">
      <c r="Q1700" s="137"/>
      <c r="R1700" s="230"/>
      <c r="S1700" s="231"/>
      <c r="T1700" s="231"/>
      <c r="U1700" s="240"/>
    </row>
    <row r="1701" spans="17:21" x14ac:dyDescent="0.15">
      <c r="Q1701" s="137"/>
      <c r="R1701" s="230"/>
      <c r="S1701" s="231"/>
      <c r="T1701" s="231"/>
      <c r="U1701" s="240"/>
    </row>
    <row r="1702" spans="17:21" x14ac:dyDescent="0.15">
      <c r="Q1702" s="137"/>
      <c r="R1702" s="230"/>
      <c r="S1702" s="231"/>
      <c r="T1702" s="231"/>
      <c r="U1702" s="240"/>
    </row>
    <row r="1703" spans="17:21" x14ac:dyDescent="0.15">
      <c r="Q1703" s="137"/>
      <c r="R1703" s="230"/>
      <c r="S1703" s="231"/>
      <c r="T1703" s="231"/>
      <c r="U1703" s="240"/>
    </row>
    <row r="1704" spans="17:21" x14ac:dyDescent="0.15">
      <c r="Q1704" s="137"/>
      <c r="R1704" s="230"/>
      <c r="S1704" s="231"/>
      <c r="T1704" s="231"/>
      <c r="U1704" s="240"/>
    </row>
    <row r="1705" spans="17:21" x14ac:dyDescent="0.15">
      <c r="Q1705" s="137"/>
      <c r="R1705" s="230"/>
      <c r="S1705" s="231"/>
      <c r="T1705" s="231"/>
      <c r="U1705" s="240"/>
    </row>
    <row r="1706" spans="17:21" x14ac:dyDescent="0.15">
      <c r="Q1706" s="137"/>
      <c r="R1706" s="230"/>
      <c r="S1706" s="231"/>
      <c r="T1706" s="231"/>
      <c r="U1706" s="232"/>
    </row>
    <row r="1707" spans="17:21" x14ac:dyDescent="0.15">
      <c r="Q1707" s="137"/>
      <c r="R1707" s="230"/>
      <c r="S1707" s="231"/>
      <c r="T1707" s="231"/>
      <c r="U1707" s="232"/>
    </row>
    <row r="1708" spans="17:21" x14ac:dyDescent="0.15">
      <c r="Q1708" s="137"/>
      <c r="R1708" s="230"/>
      <c r="S1708" s="231"/>
      <c r="T1708" s="231"/>
      <c r="U1708" s="232"/>
    </row>
    <row r="1709" spans="17:21" x14ac:dyDescent="0.15">
      <c r="Q1709" s="137"/>
      <c r="R1709" s="230"/>
      <c r="S1709" s="231"/>
      <c r="T1709" s="231"/>
      <c r="U1709" s="232"/>
    </row>
    <row r="1710" spans="17:21" x14ac:dyDescent="0.15">
      <c r="Q1710" s="137"/>
      <c r="R1710" s="230"/>
      <c r="S1710" s="231"/>
      <c r="T1710" s="231"/>
      <c r="U1710" s="232"/>
    </row>
    <row r="1711" spans="17:21" x14ac:dyDescent="0.15">
      <c r="Q1711" s="137"/>
      <c r="R1711" s="230"/>
      <c r="S1711" s="231"/>
      <c r="T1711" s="231"/>
      <c r="U1711" s="232"/>
    </row>
    <row r="1712" spans="17:21" x14ac:dyDescent="0.15">
      <c r="Q1712" s="137"/>
      <c r="R1712" s="230"/>
      <c r="S1712" s="231"/>
      <c r="T1712" s="231"/>
      <c r="U1712" s="232"/>
    </row>
    <row r="1713" spans="17:21" x14ac:dyDescent="0.15">
      <c r="Q1713" s="137"/>
      <c r="R1713" s="230"/>
      <c r="S1713" s="231"/>
      <c r="T1713" s="231"/>
      <c r="U1713" s="232"/>
    </row>
    <row r="1714" spans="17:21" x14ac:dyDescent="0.15">
      <c r="Q1714" s="137"/>
      <c r="R1714" s="230"/>
      <c r="S1714" s="231"/>
      <c r="T1714" s="231"/>
      <c r="U1714" s="232"/>
    </row>
    <row r="1715" spans="17:21" x14ac:dyDescent="0.15">
      <c r="Q1715" s="137"/>
      <c r="R1715" s="230"/>
      <c r="S1715" s="231"/>
      <c r="T1715" s="231"/>
      <c r="U1715" s="232"/>
    </row>
    <row r="1716" spans="17:21" x14ac:dyDescent="0.15">
      <c r="Q1716" s="137"/>
      <c r="R1716" s="230"/>
      <c r="S1716" s="231"/>
      <c r="T1716" s="231"/>
      <c r="U1716" s="232"/>
    </row>
    <row r="1717" spans="17:21" x14ac:dyDescent="0.15">
      <c r="Q1717" s="137"/>
      <c r="R1717" s="230"/>
      <c r="S1717" s="231"/>
      <c r="T1717" s="231"/>
      <c r="U1717" s="232"/>
    </row>
    <row r="1718" spans="17:21" x14ac:dyDescent="0.15">
      <c r="Q1718" s="137"/>
      <c r="R1718" s="230"/>
      <c r="S1718" s="231"/>
      <c r="T1718" s="231"/>
      <c r="U1718" s="232"/>
    </row>
    <row r="1719" spans="17:21" x14ac:dyDescent="0.15">
      <c r="Q1719" s="137"/>
      <c r="R1719" s="230"/>
      <c r="S1719" s="231"/>
      <c r="T1719" s="231"/>
      <c r="U1719" s="232"/>
    </row>
    <row r="1720" spans="17:21" x14ac:dyDescent="0.15">
      <c r="Q1720" s="137"/>
      <c r="R1720" s="230"/>
      <c r="S1720" s="231"/>
      <c r="T1720" s="231"/>
      <c r="U1720" s="232"/>
    </row>
    <row r="1721" spans="17:21" x14ac:dyDescent="0.15">
      <c r="Q1721" s="137"/>
      <c r="R1721" s="230"/>
      <c r="S1721" s="231"/>
      <c r="T1721" s="231"/>
      <c r="U1721" s="232"/>
    </row>
    <row r="1722" spans="17:21" x14ac:dyDescent="0.15">
      <c r="Q1722" s="137"/>
      <c r="R1722" s="230"/>
      <c r="S1722" s="231"/>
      <c r="T1722" s="231"/>
      <c r="U1722" s="232"/>
    </row>
    <row r="1723" spans="17:21" x14ac:dyDescent="0.15">
      <c r="Q1723" s="137"/>
      <c r="R1723" s="230"/>
      <c r="S1723" s="231"/>
      <c r="T1723" s="231"/>
      <c r="U1723" s="232"/>
    </row>
    <row r="1724" spans="17:21" x14ac:dyDescent="0.15">
      <c r="Q1724" s="137"/>
      <c r="R1724" s="230"/>
      <c r="S1724" s="231"/>
      <c r="T1724" s="231"/>
      <c r="U1724" s="232"/>
    </row>
    <row r="1725" spans="17:21" x14ac:dyDescent="0.15">
      <c r="Q1725" s="137"/>
      <c r="R1725" s="230"/>
      <c r="S1725" s="231"/>
      <c r="T1725" s="231"/>
      <c r="U1725" s="232"/>
    </row>
    <row r="1726" spans="17:21" x14ac:dyDescent="0.15">
      <c r="Q1726" s="137"/>
      <c r="R1726" s="230"/>
      <c r="S1726" s="231"/>
      <c r="T1726" s="231"/>
      <c r="U1726" s="232"/>
    </row>
    <row r="1727" spans="17:21" x14ac:dyDescent="0.15">
      <c r="Q1727" s="137"/>
      <c r="R1727" s="230"/>
      <c r="S1727" s="231"/>
      <c r="T1727" s="231"/>
      <c r="U1727" s="232"/>
    </row>
    <row r="1728" spans="17:21" x14ac:dyDescent="0.15">
      <c r="Q1728" s="137"/>
      <c r="R1728" s="230"/>
      <c r="S1728" s="231"/>
      <c r="T1728" s="231"/>
      <c r="U1728" s="232"/>
    </row>
    <row r="1729" spans="17:21" x14ac:dyDescent="0.15">
      <c r="Q1729" s="137"/>
      <c r="R1729" s="230"/>
      <c r="S1729" s="231"/>
      <c r="T1729" s="231"/>
      <c r="U1729" s="232"/>
    </row>
    <row r="1730" spans="17:21" x14ac:dyDescent="0.15">
      <c r="Q1730" s="137"/>
      <c r="R1730" s="230"/>
      <c r="S1730" s="231"/>
      <c r="T1730" s="231"/>
      <c r="U1730" s="232"/>
    </row>
    <row r="1731" spans="17:21" x14ac:dyDescent="0.15">
      <c r="Q1731" s="137"/>
      <c r="R1731" s="230"/>
      <c r="S1731" s="231"/>
      <c r="T1731" s="231"/>
      <c r="U1731" s="232"/>
    </row>
    <row r="1732" spans="17:21" x14ac:dyDescent="0.15">
      <c r="Q1732" s="137"/>
      <c r="R1732" s="230"/>
      <c r="S1732" s="231"/>
      <c r="T1732" s="231"/>
      <c r="U1732" s="232"/>
    </row>
    <row r="1733" spans="17:21" x14ac:dyDescent="0.15">
      <c r="Q1733" s="137"/>
      <c r="R1733" s="230"/>
      <c r="S1733" s="231"/>
      <c r="T1733" s="231"/>
      <c r="U1733" s="232"/>
    </row>
    <row r="1734" spans="17:21" x14ac:dyDescent="0.15">
      <c r="Q1734" s="137"/>
      <c r="R1734" s="230"/>
      <c r="S1734" s="231"/>
      <c r="T1734" s="231"/>
      <c r="U1734" s="232"/>
    </row>
    <row r="1735" spans="17:21" x14ac:dyDescent="0.15">
      <c r="Q1735" s="137"/>
      <c r="R1735" s="230"/>
      <c r="S1735" s="231"/>
      <c r="T1735" s="231"/>
      <c r="U1735" s="232"/>
    </row>
    <row r="1736" spans="17:21" x14ac:dyDescent="0.15">
      <c r="Q1736" s="137"/>
      <c r="R1736" s="230"/>
      <c r="S1736" s="231"/>
      <c r="T1736" s="231"/>
      <c r="U1736" s="232"/>
    </row>
    <row r="1737" spans="17:21" x14ac:dyDescent="0.15">
      <c r="Q1737" s="137"/>
      <c r="R1737" s="230"/>
      <c r="S1737" s="231"/>
      <c r="T1737" s="231"/>
      <c r="U1737" s="232"/>
    </row>
    <row r="1738" spans="17:21" x14ac:dyDescent="0.15">
      <c r="Q1738" s="137"/>
      <c r="R1738" s="230"/>
      <c r="S1738" s="231"/>
      <c r="T1738" s="231"/>
      <c r="U1738" s="232"/>
    </row>
    <row r="1739" spans="17:21" x14ac:dyDescent="0.15">
      <c r="Q1739" s="137"/>
      <c r="R1739" s="230"/>
      <c r="S1739" s="231"/>
      <c r="T1739" s="231"/>
      <c r="U1739" s="232"/>
    </row>
    <row r="1740" spans="17:21" x14ac:dyDescent="0.15">
      <c r="Q1740" s="137"/>
      <c r="R1740" s="230"/>
      <c r="S1740" s="231"/>
      <c r="T1740" s="231"/>
      <c r="U1740" s="232"/>
    </row>
    <row r="1741" spans="17:21" x14ac:dyDescent="0.15">
      <c r="Q1741" s="137"/>
      <c r="R1741" s="230"/>
      <c r="S1741" s="231"/>
      <c r="T1741" s="231"/>
      <c r="U1741" s="232"/>
    </row>
    <row r="1742" spans="17:21" x14ac:dyDescent="0.15">
      <c r="Q1742" s="137"/>
      <c r="R1742" s="230"/>
      <c r="S1742" s="231"/>
      <c r="T1742" s="231"/>
      <c r="U1742" s="232"/>
    </row>
    <row r="1743" spans="17:21" x14ac:dyDescent="0.15">
      <c r="Q1743" s="137"/>
      <c r="R1743" s="230"/>
      <c r="S1743" s="231"/>
      <c r="T1743" s="231"/>
      <c r="U1743" s="232"/>
    </row>
    <row r="1744" spans="17:21" x14ac:dyDescent="0.15">
      <c r="Q1744" s="137"/>
      <c r="R1744" s="230"/>
      <c r="S1744" s="231"/>
      <c r="T1744" s="231"/>
      <c r="U1744" s="232"/>
    </row>
    <row r="1745" spans="17:21" x14ac:dyDescent="0.15">
      <c r="Q1745" s="137"/>
      <c r="R1745" s="230"/>
      <c r="S1745" s="231"/>
      <c r="T1745" s="231"/>
      <c r="U1745" s="232"/>
    </row>
    <row r="1746" spans="17:21" x14ac:dyDescent="0.15">
      <c r="Q1746" s="137"/>
      <c r="R1746" s="230"/>
      <c r="S1746" s="231"/>
      <c r="T1746" s="231"/>
      <c r="U1746" s="232"/>
    </row>
    <row r="1747" spans="17:21" x14ac:dyDescent="0.15">
      <c r="Q1747" s="137"/>
      <c r="R1747" s="230"/>
      <c r="S1747" s="231"/>
      <c r="T1747" s="231"/>
      <c r="U1747" s="232"/>
    </row>
    <row r="1748" spans="17:21" x14ac:dyDescent="0.15">
      <c r="Q1748" s="137"/>
      <c r="R1748" s="230"/>
      <c r="S1748" s="231"/>
      <c r="T1748" s="231"/>
      <c r="U1748" s="232"/>
    </row>
    <row r="1749" spans="17:21" x14ac:dyDescent="0.15">
      <c r="Q1749" s="137"/>
      <c r="R1749" s="230"/>
      <c r="S1749" s="231"/>
      <c r="T1749" s="231"/>
      <c r="U1749" s="232"/>
    </row>
    <row r="1750" spans="17:21" x14ac:dyDescent="0.15">
      <c r="Q1750" s="137"/>
      <c r="R1750" s="230"/>
      <c r="S1750" s="231"/>
      <c r="T1750" s="231"/>
      <c r="U1750" s="232"/>
    </row>
    <row r="1751" spans="17:21" x14ac:dyDescent="0.15">
      <c r="Q1751" s="137"/>
      <c r="R1751" s="230"/>
      <c r="S1751" s="231"/>
      <c r="T1751" s="231"/>
      <c r="U1751" s="232"/>
    </row>
    <row r="1752" spans="17:21" x14ac:dyDescent="0.15">
      <c r="Q1752" s="137"/>
      <c r="R1752" s="230"/>
      <c r="S1752" s="231"/>
      <c r="T1752" s="231"/>
      <c r="U1752" s="232"/>
    </row>
    <row r="1753" spans="17:21" x14ac:dyDescent="0.15">
      <c r="Q1753" s="137"/>
      <c r="R1753" s="230"/>
      <c r="S1753" s="231"/>
      <c r="T1753" s="231"/>
      <c r="U1753" s="232"/>
    </row>
    <row r="1754" spans="17:21" x14ac:dyDescent="0.15">
      <c r="Q1754" s="137"/>
      <c r="R1754" s="230"/>
      <c r="S1754" s="231"/>
      <c r="T1754" s="231"/>
      <c r="U1754" s="232"/>
    </row>
    <row r="1755" spans="17:21" x14ac:dyDescent="0.15">
      <c r="Q1755" s="137"/>
      <c r="R1755" s="230"/>
      <c r="S1755" s="231"/>
      <c r="T1755" s="231"/>
      <c r="U1755" s="232"/>
    </row>
    <row r="1756" spans="17:21" x14ac:dyDescent="0.15">
      <c r="Q1756" s="137"/>
      <c r="R1756" s="230"/>
      <c r="S1756" s="231"/>
      <c r="T1756" s="231"/>
      <c r="U1756" s="232"/>
    </row>
    <row r="1757" spans="17:21" x14ac:dyDescent="0.15">
      <c r="Q1757" s="137"/>
      <c r="R1757" s="230"/>
      <c r="S1757" s="231"/>
      <c r="T1757" s="231"/>
      <c r="U1757" s="232"/>
    </row>
    <row r="1758" spans="17:21" x14ac:dyDescent="0.15">
      <c r="Q1758" s="137"/>
      <c r="R1758" s="230"/>
      <c r="S1758" s="231"/>
      <c r="T1758" s="231"/>
      <c r="U1758" s="232"/>
    </row>
    <row r="1759" spans="17:21" x14ac:dyDescent="0.15">
      <c r="Q1759" s="137"/>
      <c r="R1759" s="230"/>
      <c r="S1759" s="231"/>
      <c r="T1759" s="231"/>
      <c r="U1759" s="240"/>
    </row>
    <row r="1760" spans="17:21" x14ac:dyDescent="0.15">
      <c r="Q1760" s="137"/>
      <c r="R1760" s="230"/>
      <c r="S1760" s="231"/>
      <c r="T1760" s="231"/>
      <c r="U1760" s="232"/>
    </row>
    <row r="1761" spans="17:21" x14ac:dyDescent="0.15">
      <c r="Q1761" s="137"/>
      <c r="R1761" s="230"/>
      <c r="S1761" s="231"/>
      <c r="T1761" s="231"/>
      <c r="U1761" s="232"/>
    </row>
    <row r="1762" spans="17:21" x14ac:dyDescent="0.15">
      <c r="Q1762" s="137"/>
      <c r="R1762" s="230"/>
      <c r="S1762" s="231"/>
      <c r="T1762" s="231"/>
      <c r="U1762" s="232"/>
    </row>
    <row r="1763" spans="17:21" x14ac:dyDescent="0.15">
      <c r="Q1763" s="137"/>
      <c r="R1763" s="230"/>
      <c r="S1763" s="231"/>
      <c r="T1763" s="231"/>
      <c r="U1763" s="232"/>
    </row>
    <row r="1764" spans="17:21" x14ac:dyDescent="0.15">
      <c r="Q1764" s="137"/>
      <c r="R1764" s="230"/>
      <c r="S1764" s="231"/>
      <c r="T1764" s="231"/>
      <c r="U1764" s="232"/>
    </row>
    <row r="1765" spans="17:21" x14ac:dyDescent="0.15">
      <c r="Q1765" s="137"/>
      <c r="R1765" s="230"/>
      <c r="S1765" s="231"/>
      <c r="T1765" s="231"/>
      <c r="U1765" s="232"/>
    </row>
    <row r="1766" spans="17:21" x14ac:dyDescent="0.15">
      <c r="Q1766" s="137"/>
      <c r="R1766" s="230"/>
      <c r="S1766" s="231"/>
      <c r="T1766" s="231"/>
      <c r="U1766" s="232"/>
    </row>
    <row r="1767" spans="17:21" x14ac:dyDescent="0.15">
      <c r="Q1767" s="137"/>
      <c r="R1767" s="230"/>
      <c r="S1767" s="231"/>
      <c r="T1767" s="231"/>
      <c r="U1767" s="232"/>
    </row>
    <row r="1768" spans="17:21" x14ac:dyDescent="0.15">
      <c r="Q1768" s="137"/>
      <c r="R1768" s="230"/>
      <c r="S1768" s="231"/>
      <c r="T1768" s="231"/>
      <c r="U1768" s="232"/>
    </row>
    <row r="1769" spans="17:21" x14ac:dyDescent="0.15">
      <c r="Q1769" s="137"/>
      <c r="R1769" s="230"/>
      <c r="S1769" s="231"/>
      <c r="T1769" s="231"/>
      <c r="U1769" s="232"/>
    </row>
    <row r="1770" spans="17:21" x14ac:dyDescent="0.15">
      <c r="Q1770" s="137"/>
      <c r="R1770" s="230"/>
      <c r="S1770" s="231"/>
      <c r="T1770" s="231"/>
      <c r="U1770" s="232"/>
    </row>
    <row r="1771" spans="17:21" x14ac:dyDescent="0.15">
      <c r="Q1771" s="137"/>
      <c r="R1771" s="230"/>
      <c r="S1771" s="231"/>
      <c r="T1771" s="231"/>
      <c r="U1771" s="232"/>
    </row>
    <row r="1772" spans="17:21" x14ac:dyDescent="0.15">
      <c r="Q1772" s="137"/>
      <c r="R1772" s="230"/>
      <c r="S1772" s="231"/>
      <c r="T1772" s="231"/>
      <c r="U1772" s="232"/>
    </row>
    <row r="1773" spans="17:21" x14ac:dyDescent="0.15">
      <c r="Q1773" s="137"/>
      <c r="R1773" s="230"/>
      <c r="S1773" s="231"/>
      <c r="T1773" s="231"/>
      <c r="U1773" s="232"/>
    </row>
    <row r="1774" spans="17:21" x14ac:dyDescent="0.15">
      <c r="Q1774" s="137"/>
      <c r="R1774" s="230"/>
      <c r="S1774" s="231"/>
      <c r="T1774" s="231"/>
      <c r="U1774" s="240"/>
    </row>
    <row r="1775" spans="17:21" x14ac:dyDescent="0.15">
      <c r="Q1775" s="137"/>
      <c r="R1775" s="230"/>
      <c r="S1775" s="231"/>
      <c r="T1775" s="231"/>
      <c r="U1775" s="232"/>
    </row>
    <row r="1776" spans="17:21" x14ac:dyDescent="0.15">
      <c r="Q1776" s="137"/>
      <c r="R1776" s="230"/>
      <c r="S1776" s="231"/>
      <c r="T1776" s="231"/>
      <c r="U1776" s="240"/>
    </row>
    <row r="1777" spans="17:21" x14ac:dyDescent="0.15">
      <c r="Q1777" s="137"/>
      <c r="R1777" s="230"/>
      <c r="S1777" s="231"/>
      <c r="T1777" s="231"/>
      <c r="U1777" s="232"/>
    </row>
    <row r="1778" spans="17:21" x14ac:dyDescent="0.15">
      <c r="Q1778" s="137"/>
      <c r="R1778" s="230"/>
      <c r="S1778" s="231"/>
      <c r="T1778" s="231"/>
      <c r="U1778" s="240"/>
    </row>
    <row r="1779" spans="17:21" x14ac:dyDescent="0.15">
      <c r="Q1779" s="137"/>
      <c r="R1779" s="230"/>
      <c r="S1779" s="231"/>
      <c r="T1779" s="231"/>
      <c r="U1779" s="240"/>
    </row>
    <row r="1780" spans="17:21" x14ac:dyDescent="0.15">
      <c r="Q1780" s="137"/>
      <c r="R1780" s="230"/>
      <c r="S1780" s="231"/>
      <c r="T1780" s="231"/>
      <c r="U1780" s="232"/>
    </row>
    <row r="1781" spans="17:21" x14ac:dyDescent="0.15">
      <c r="Q1781" s="137"/>
      <c r="R1781" s="230"/>
      <c r="S1781" s="231"/>
      <c r="T1781" s="231"/>
      <c r="U1781" s="232"/>
    </row>
    <row r="1782" spans="17:21" x14ac:dyDescent="0.15">
      <c r="Q1782" s="137"/>
      <c r="R1782" s="230"/>
      <c r="S1782" s="231"/>
      <c r="T1782" s="231"/>
      <c r="U1782" s="232"/>
    </row>
    <row r="1783" spans="17:21" x14ac:dyDescent="0.15">
      <c r="Q1783" s="137"/>
      <c r="R1783" s="230"/>
      <c r="S1783" s="231"/>
      <c r="T1783" s="231"/>
      <c r="U1783" s="232"/>
    </row>
    <row r="1784" spans="17:21" x14ac:dyDescent="0.15">
      <c r="Q1784" s="137"/>
      <c r="R1784" s="230"/>
      <c r="S1784" s="231"/>
      <c r="T1784" s="231"/>
      <c r="U1784" s="232"/>
    </row>
    <row r="1785" spans="17:21" x14ac:dyDescent="0.15">
      <c r="Q1785" s="137"/>
      <c r="R1785" s="230"/>
      <c r="S1785" s="231"/>
      <c r="T1785" s="231"/>
      <c r="U1785" s="232"/>
    </row>
    <row r="1786" spans="17:21" x14ac:dyDescent="0.15">
      <c r="Q1786" s="137"/>
      <c r="R1786" s="230"/>
      <c r="S1786" s="231"/>
      <c r="T1786" s="231"/>
      <c r="U1786" s="232"/>
    </row>
    <row r="1787" spans="17:21" x14ac:dyDescent="0.15">
      <c r="Q1787" s="137"/>
      <c r="R1787" s="230"/>
      <c r="S1787" s="231"/>
      <c r="T1787" s="231"/>
      <c r="U1787" s="232"/>
    </row>
    <row r="1788" spans="17:21" x14ac:dyDescent="0.15">
      <c r="Q1788" s="137"/>
      <c r="R1788" s="230"/>
      <c r="S1788" s="231"/>
      <c r="T1788" s="231"/>
      <c r="U1788" s="232"/>
    </row>
    <row r="1789" spans="17:21" x14ac:dyDescent="0.15">
      <c r="Q1789" s="137"/>
      <c r="R1789" s="230"/>
      <c r="S1789" s="231"/>
      <c r="T1789" s="231"/>
      <c r="U1789" s="232"/>
    </row>
    <row r="1790" spans="17:21" x14ac:dyDescent="0.15">
      <c r="Q1790" s="137"/>
      <c r="R1790" s="230"/>
      <c r="S1790" s="231"/>
      <c r="T1790" s="231"/>
      <c r="U1790" s="232"/>
    </row>
    <row r="1791" spans="17:21" x14ac:dyDescent="0.15">
      <c r="Q1791" s="137"/>
      <c r="R1791" s="230"/>
      <c r="S1791" s="231"/>
      <c r="T1791" s="231"/>
      <c r="U1791" s="232"/>
    </row>
    <row r="1792" spans="17:21" x14ac:dyDescent="0.15">
      <c r="Q1792" s="137"/>
      <c r="R1792" s="230"/>
      <c r="S1792" s="231"/>
      <c r="T1792" s="231"/>
      <c r="U1792" s="232"/>
    </row>
    <row r="1793" spans="17:21" x14ac:dyDescent="0.15">
      <c r="Q1793" s="137"/>
      <c r="R1793" s="230"/>
      <c r="S1793" s="231"/>
      <c r="T1793" s="231"/>
      <c r="U1793" s="232"/>
    </row>
    <row r="1794" spans="17:21" x14ac:dyDescent="0.15">
      <c r="Q1794" s="137"/>
      <c r="R1794" s="230"/>
      <c r="S1794" s="231"/>
      <c r="T1794" s="231"/>
      <c r="U1794" s="240"/>
    </row>
    <row r="1795" spans="17:21" x14ac:dyDescent="0.15">
      <c r="Q1795" s="137"/>
      <c r="R1795" s="230"/>
      <c r="S1795" s="231"/>
      <c r="T1795" s="231"/>
      <c r="U1795" s="232"/>
    </row>
    <row r="1796" spans="17:21" x14ac:dyDescent="0.15">
      <c r="Q1796" s="137"/>
      <c r="R1796" s="230"/>
      <c r="S1796" s="231"/>
      <c r="T1796" s="231"/>
      <c r="U1796" s="240"/>
    </row>
    <row r="1797" spans="17:21" x14ac:dyDescent="0.15">
      <c r="Q1797" s="137"/>
      <c r="R1797" s="230"/>
      <c r="S1797" s="231"/>
      <c r="T1797" s="231"/>
      <c r="U1797" s="232"/>
    </row>
    <row r="1798" spans="17:21" x14ac:dyDescent="0.15">
      <c r="Q1798" s="137"/>
      <c r="R1798" s="230"/>
      <c r="S1798" s="231"/>
      <c r="T1798" s="231"/>
      <c r="U1798" s="240"/>
    </row>
    <row r="1799" spans="17:21" x14ac:dyDescent="0.15">
      <c r="Q1799" s="137"/>
      <c r="R1799" s="230"/>
      <c r="S1799" s="231"/>
      <c r="T1799" s="231"/>
      <c r="U1799" s="232"/>
    </row>
    <row r="1800" spans="17:21" x14ac:dyDescent="0.15">
      <c r="Q1800" s="137"/>
      <c r="R1800" s="230"/>
      <c r="S1800" s="231"/>
      <c r="T1800" s="231"/>
      <c r="U1800" s="232"/>
    </row>
    <row r="1801" spans="17:21" x14ac:dyDescent="0.15">
      <c r="Q1801" s="137"/>
      <c r="R1801" s="230"/>
      <c r="S1801" s="231"/>
      <c r="T1801" s="231"/>
      <c r="U1801" s="232"/>
    </row>
    <row r="1802" spans="17:21" x14ac:dyDescent="0.15">
      <c r="Q1802" s="137"/>
      <c r="R1802" s="230"/>
      <c r="S1802" s="231"/>
      <c r="T1802" s="231"/>
      <c r="U1802" s="232"/>
    </row>
    <row r="1803" spans="17:21" x14ac:dyDescent="0.15">
      <c r="Q1803" s="137"/>
      <c r="R1803" s="230"/>
      <c r="S1803" s="231"/>
      <c r="T1803" s="231"/>
      <c r="U1803" s="232"/>
    </row>
    <row r="1804" spans="17:21" x14ac:dyDescent="0.15">
      <c r="Q1804" s="137"/>
      <c r="R1804" s="230"/>
      <c r="S1804" s="231"/>
      <c r="T1804" s="231"/>
      <c r="U1804" s="232"/>
    </row>
    <row r="1805" spans="17:21" x14ac:dyDescent="0.15">
      <c r="Q1805" s="137"/>
      <c r="R1805" s="230"/>
      <c r="S1805" s="231"/>
      <c r="T1805" s="231"/>
      <c r="U1805" s="232"/>
    </row>
    <row r="1806" spans="17:21" x14ac:dyDescent="0.15">
      <c r="Q1806" s="137"/>
      <c r="R1806" s="230"/>
      <c r="S1806" s="231"/>
      <c r="T1806" s="231"/>
      <c r="U1806" s="232"/>
    </row>
    <row r="1807" spans="17:21" x14ac:dyDescent="0.15">
      <c r="Q1807" s="137"/>
      <c r="R1807" s="230"/>
      <c r="S1807" s="231"/>
      <c r="T1807" s="231"/>
      <c r="U1807" s="232"/>
    </row>
    <row r="1808" spans="17:21" x14ac:dyDescent="0.15">
      <c r="Q1808" s="137"/>
      <c r="R1808" s="230"/>
      <c r="S1808" s="231"/>
      <c r="T1808" s="231"/>
      <c r="U1808" s="232"/>
    </row>
    <row r="1809" spans="17:21" x14ac:dyDescent="0.15">
      <c r="Q1809" s="137"/>
      <c r="R1809" s="230"/>
      <c r="S1809" s="231"/>
      <c r="T1809" s="231"/>
      <c r="U1809" s="232"/>
    </row>
    <row r="1810" spans="17:21" x14ac:dyDescent="0.15">
      <c r="Q1810" s="137"/>
      <c r="R1810" s="230"/>
      <c r="S1810" s="231"/>
      <c r="T1810" s="231"/>
      <c r="U1810" s="232"/>
    </row>
    <row r="1811" spans="17:21" x14ac:dyDescent="0.15">
      <c r="Q1811" s="137"/>
      <c r="R1811" s="230"/>
      <c r="S1811" s="231"/>
      <c r="T1811" s="231"/>
      <c r="U1811" s="232"/>
    </row>
    <row r="1812" spans="17:21" x14ac:dyDescent="0.15">
      <c r="Q1812" s="137"/>
      <c r="R1812" s="230"/>
      <c r="S1812" s="231"/>
      <c r="T1812" s="231"/>
      <c r="U1812" s="232"/>
    </row>
    <row r="1813" spans="17:21" x14ac:dyDescent="0.15">
      <c r="Q1813" s="137"/>
      <c r="R1813" s="230"/>
      <c r="S1813" s="231"/>
      <c r="T1813" s="231"/>
      <c r="U1813" s="232"/>
    </row>
    <row r="1814" spans="17:21" x14ac:dyDescent="0.15">
      <c r="Q1814" s="137"/>
      <c r="R1814" s="230"/>
      <c r="S1814" s="231"/>
      <c r="T1814" s="231"/>
      <c r="U1814" s="232"/>
    </row>
    <row r="1815" spans="17:21" x14ac:dyDescent="0.15">
      <c r="Q1815" s="137"/>
      <c r="R1815" s="230"/>
      <c r="S1815" s="231"/>
      <c r="T1815" s="231"/>
      <c r="U1815" s="232"/>
    </row>
    <row r="1816" spans="17:21" x14ac:dyDescent="0.15">
      <c r="Q1816" s="137"/>
      <c r="R1816" s="230"/>
      <c r="S1816" s="231"/>
      <c r="T1816" s="231"/>
      <c r="U1816" s="232"/>
    </row>
    <row r="1817" spans="17:21" x14ac:dyDescent="0.15">
      <c r="Q1817" s="137"/>
      <c r="R1817" s="230"/>
      <c r="S1817" s="231"/>
      <c r="T1817" s="231"/>
      <c r="U1817" s="232"/>
    </row>
    <row r="1818" spans="17:21" x14ac:dyDescent="0.15">
      <c r="Q1818" s="137"/>
      <c r="R1818" s="230"/>
      <c r="S1818" s="231"/>
      <c r="T1818" s="231"/>
      <c r="U1818" s="232"/>
    </row>
    <row r="1819" spans="17:21" x14ac:dyDescent="0.15">
      <c r="Q1819" s="137"/>
      <c r="R1819" s="230"/>
      <c r="S1819" s="231"/>
      <c r="T1819" s="231"/>
      <c r="U1819" s="232"/>
    </row>
    <row r="1820" spans="17:21" x14ac:dyDescent="0.15">
      <c r="Q1820" s="137"/>
      <c r="R1820" s="230"/>
      <c r="S1820" s="231"/>
      <c r="T1820" s="231"/>
      <c r="U1820" s="232"/>
    </row>
    <row r="1821" spans="17:21" x14ac:dyDescent="0.15">
      <c r="Q1821" s="137"/>
      <c r="R1821" s="230"/>
      <c r="S1821" s="231"/>
      <c r="T1821" s="231"/>
      <c r="U1821" s="232"/>
    </row>
    <row r="1822" spans="17:21" x14ac:dyDescent="0.15">
      <c r="Q1822" s="137"/>
      <c r="R1822" s="230"/>
      <c r="S1822" s="231"/>
      <c r="T1822" s="231"/>
      <c r="U1822" s="232"/>
    </row>
    <row r="1823" spans="17:21" x14ac:dyDescent="0.15">
      <c r="Q1823" s="137"/>
      <c r="R1823" s="230"/>
      <c r="S1823" s="231"/>
      <c r="T1823" s="231"/>
      <c r="U1823" s="232"/>
    </row>
    <row r="1824" spans="17:21" x14ac:dyDescent="0.15">
      <c r="Q1824" s="137"/>
      <c r="R1824" s="230"/>
      <c r="S1824" s="231"/>
      <c r="T1824" s="231"/>
      <c r="U1824" s="240"/>
    </row>
    <row r="1825" spans="17:21" x14ac:dyDescent="0.15">
      <c r="Q1825" s="137"/>
      <c r="R1825" s="230"/>
      <c r="S1825" s="231"/>
      <c r="T1825" s="231"/>
      <c r="U1825" s="232"/>
    </row>
    <row r="1826" spans="17:21" x14ac:dyDescent="0.15">
      <c r="Q1826" s="137"/>
      <c r="R1826" s="230"/>
      <c r="S1826" s="231"/>
      <c r="T1826" s="231"/>
      <c r="U1826" s="240"/>
    </row>
    <row r="1827" spans="17:21" x14ac:dyDescent="0.15">
      <c r="Q1827" s="137"/>
      <c r="R1827" s="230"/>
      <c r="S1827" s="231"/>
      <c r="T1827" s="231"/>
      <c r="U1827" s="232"/>
    </row>
    <row r="1828" spans="17:21" x14ac:dyDescent="0.15">
      <c r="Q1828" s="137"/>
      <c r="R1828" s="230"/>
      <c r="S1828" s="231"/>
      <c r="T1828" s="231"/>
      <c r="U1828" s="240"/>
    </row>
    <row r="1829" spans="17:21" x14ac:dyDescent="0.15">
      <c r="Q1829" s="137"/>
      <c r="R1829" s="230"/>
      <c r="S1829" s="231"/>
      <c r="T1829" s="231"/>
      <c r="U1829" s="232"/>
    </row>
    <row r="1830" spans="17:21" x14ac:dyDescent="0.15">
      <c r="Q1830" s="137"/>
      <c r="R1830" s="230"/>
      <c r="S1830" s="231"/>
      <c r="T1830" s="231"/>
      <c r="U1830" s="240"/>
    </row>
    <row r="1831" spans="17:21" x14ac:dyDescent="0.15">
      <c r="Q1831" s="137"/>
      <c r="R1831" s="230"/>
      <c r="S1831" s="231"/>
      <c r="T1831" s="231"/>
      <c r="U1831" s="232"/>
    </row>
    <row r="1832" spans="17:21" x14ac:dyDescent="0.15">
      <c r="Q1832" s="137"/>
      <c r="R1832" s="230"/>
      <c r="S1832" s="231"/>
      <c r="T1832" s="231"/>
      <c r="U1832" s="240"/>
    </row>
    <row r="1833" spans="17:21" x14ac:dyDescent="0.15">
      <c r="Q1833" s="137"/>
      <c r="R1833" s="230"/>
      <c r="S1833" s="231"/>
      <c r="T1833" s="231"/>
      <c r="U1833" s="232"/>
    </row>
    <row r="1834" spans="17:21" x14ac:dyDescent="0.15">
      <c r="Q1834" s="137"/>
      <c r="R1834" s="230"/>
      <c r="S1834" s="231"/>
      <c r="T1834" s="231"/>
      <c r="U1834" s="240"/>
    </row>
    <row r="1835" spans="17:21" x14ac:dyDescent="0.15">
      <c r="Q1835" s="137"/>
      <c r="R1835" s="230"/>
      <c r="S1835" s="231"/>
      <c r="T1835" s="231"/>
      <c r="U1835" s="232"/>
    </row>
    <row r="1836" spans="17:21" x14ac:dyDescent="0.15">
      <c r="Q1836" s="137"/>
      <c r="R1836" s="230"/>
      <c r="S1836" s="231"/>
      <c r="T1836" s="231"/>
      <c r="U1836" s="240"/>
    </row>
    <row r="1837" spans="17:21" x14ac:dyDescent="0.15">
      <c r="Q1837" s="137"/>
      <c r="R1837" s="230"/>
      <c r="S1837" s="231"/>
      <c r="T1837" s="231"/>
      <c r="U1837" s="240"/>
    </row>
    <row r="1838" spans="17:21" x14ac:dyDescent="0.15">
      <c r="Q1838" s="137"/>
      <c r="R1838" s="230"/>
      <c r="S1838" s="231"/>
      <c r="T1838" s="231"/>
      <c r="U1838" s="232"/>
    </row>
    <row r="1839" spans="17:21" x14ac:dyDescent="0.15">
      <c r="Q1839" s="137"/>
      <c r="R1839" s="230"/>
      <c r="S1839" s="231"/>
      <c r="T1839" s="231"/>
      <c r="U1839" s="232"/>
    </row>
    <row r="1840" spans="17:21" x14ac:dyDescent="0.15">
      <c r="Q1840" s="137"/>
      <c r="R1840" s="230"/>
      <c r="S1840" s="231"/>
      <c r="T1840" s="231"/>
      <c r="U1840" s="232"/>
    </row>
    <row r="1841" spans="17:21" x14ac:dyDescent="0.15">
      <c r="Q1841" s="137"/>
      <c r="R1841" s="230"/>
      <c r="S1841" s="231"/>
      <c r="T1841" s="231"/>
      <c r="U1841" s="232"/>
    </row>
    <row r="1842" spans="17:21" x14ac:dyDescent="0.15">
      <c r="Q1842" s="137"/>
      <c r="R1842" s="230"/>
      <c r="S1842" s="231"/>
      <c r="T1842" s="231"/>
      <c r="U1842" s="232"/>
    </row>
    <row r="1843" spans="17:21" x14ac:dyDescent="0.15">
      <c r="Q1843" s="137"/>
      <c r="R1843" s="230"/>
      <c r="S1843" s="231"/>
      <c r="T1843" s="231"/>
      <c r="U1843" s="232"/>
    </row>
    <row r="1844" spans="17:21" x14ac:dyDescent="0.15">
      <c r="Q1844" s="137"/>
      <c r="R1844" s="230"/>
      <c r="S1844" s="231"/>
      <c r="T1844" s="231"/>
      <c r="U1844" s="232"/>
    </row>
    <row r="1845" spans="17:21" x14ac:dyDescent="0.15">
      <c r="Q1845" s="137"/>
      <c r="R1845" s="230"/>
      <c r="S1845" s="231"/>
      <c r="T1845" s="231"/>
      <c r="U1845" s="232"/>
    </row>
    <row r="1846" spans="17:21" x14ac:dyDescent="0.15">
      <c r="Q1846" s="137"/>
      <c r="R1846" s="230"/>
      <c r="S1846" s="231"/>
      <c r="T1846" s="231"/>
      <c r="U1846" s="232"/>
    </row>
    <row r="1847" spans="17:21" x14ac:dyDescent="0.15">
      <c r="Q1847" s="137"/>
      <c r="R1847" s="230"/>
      <c r="S1847" s="231"/>
      <c r="T1847" s="231"/>
      <c r="U1847" s="232"/>
    </row>
    <row r="1848" spans="17:21" x14ac:dyDescent="0.15">
      <c r="Q1848" s="137"/>
      <c r="R1848" s="230"/>
      <c r="S1848" s="231"/>
      <c r="T1848" s="231"/>
      <c r="U1848" s="232"/>
    </row>
    <row r="1849" spans="17:21" x14ac:dyDescent="0.15">
      <c r="Q1849" s="137"/>
      <c r="R1849" s="230"/>
      <c r="S1849" s="231"/>
      <c r="T1849" s="231"/>
      <c r="U1849" s="232"/>
    </row>
    <row r="1850" spans="17:21" x14ac:dyDescent="0.15">
      <c r="Q1850" s="137"/>
      <c r="R1850" s="230"/>
      <c r="S1850" s="231"/>
      <c r="T1850" s="231"/>
      <c r="U1850" s="232"/>
    </row>
    <row r="1851" spans="17:21" x14ac:dyDescent="0.15">
      <c r="Q1851" s="137"/>
      <c r="R1851" s="230"/>
      <c r="S1851" s="231"/>
      <c r="T1851" s="231"/>
      <c r="U1851" s="232"/>
    </row>
    <row r="1852" spans="17:21" x14ac:dyDescent="0.15">
      <c r="Q1852" s="137"/>
      <c r="R1852" s="230"/>
      <c r="S1852" s="231"/>
      <c r="T1852" s="231"/>
      <c r="U1852" s="232"/>
    </row>
    <row r="1853" spans="17:21" x14ac:dyDescent="0.15">
      <c r="Q1853" s="137"/>
      <c r="R1853" s="230"/>
      <c r="S1853" s="231"/>
      <c r="T1853" s="231"/>
      <c r="U1853" s="232"/>
    </row>
    <row r="1854" spans="17:21" x14ac:dyDescent="0.15">
      <c r="Q1854" s="137"/>
      <c r="R1854" s="230"/>
      <c r="S1854" s="231"/>
      <c r="T1854" s="231"/>
      <c r="U1854" s="232"/>
    </row>
    <row r="1855" spans="17:21" x14ac:dyDescent="0.15">
      <c r="Q1855" s="137"/>
      <c r="R1855" s="230"/>
      <c r="S1855" s="231"/>
      <c r="T1855" s="231"/>
      <c r="U1855" s="232"/>
    </row>
    <row r="1856" spans="17:21" x14ac:dyDescent="0.15">
      <c r="Q1856" s="137"/>
      <c r="R1856" s="230"/>
      <c r="S1856" s="231"/>
      <c r="T1856" s="231"/>
      <c r="U1856" s="232"/>
    </row>
    <row r="1857" spans="17:21" x14ac:dyDescent="0.15">
      <c r="Q1857" s="137"/>
      <c r="R1857" s="230"/>
      <c r="S1857" s="231"/>
      <c r="T1857" s="231"/>
      <c r="U1857" s="232"/>
    </row>
    <row r="1858" spans="17:21" x14ac:dyDescent="0.15">
      <c r="Q1858" s="137"/>
      <c r="R1858" s="230"/>
      <c r="S1858" s="231"/>
      <c r="T1858" s="231"/>
      <c r="U1858" s="240"/>
    </row>
    <row r="1859" spans="17:21" x14ac:dyDescent="0.15">
      <c r="Q1859" s="137"/>
      <c r="R1859" s="230"/>
      <c r="S1859" s="231"/>
      <c r="T1859" s="231"/>
      <c r="U1859" s="232"/>
    </row>
    <row r="1860" spans="17:21" x14ac:dyDescent="0.15">
      <c r="Q1860" s="137"/>
      <c r="R1860" s="230"/>
      <c r="S1860" s="231"/>
      <c r="T1860" s="231"/>
      <c r="U1860" s="240"/>
    </row>
    <row r="1861" spans="17:21" x14ac:dyDescent="0.15">
      <c r="Q1861" s="137"/>
      <c r="R1861" s="230"/>
      <c r="S1861" s="231"/>
      <c r="T1861" s="231"/>
      <c r="U1861" s="232"/>
    </row>
    <row r="1862" spans="17:21" x14ac:dyDescent="0.15">
      <c r="Q1862" s="137"/>
      <c r="R1862" s="230"/>
      <c r="S1862" s="231"/>
      <c r="T1862" s="231"/>
      <c r="U1862" s="240"/>
    </row>
    <row r="1863" spans="17:21" x14ac:dyDescent="0.15">
      <c r="Q1863" s="137"/>
      <c r="R1863" s="230"/>
      <c r="S1863" s="231"/>
      <c r="T1863" s="231"/>
      <c r="U1863" s="240"/>
    </row>
    <row r="1864" spans="17:21" x14ac:dyDescent="0.15">
      <c r="Q1864" s="137"/>
      <c r="R1864" s="230"/>
      <c r="S1864" s="231"/>
      <c r="T1864" s="231"/>
      <c r="U1864" s="240"/>
    </row>
    <row r="1865" spans="17:21" x14ac:dyDescent="0.15">
      <c r="Q1865" s="137"/>
      <c r="R1865" s="230"/>
      <c r="S1865" s="231"/>
      <c r="T1865" s="231"/>
      <c r="U1865" s="240"/>
    </row>
    <row r="1866" spans="17:21" x14ac:dyDescent="0.15">
      <c r="Q1866" s="137"/>
      <c r="R1866" s="230"/>
      <c r="S1866" s="231"/>
      <c r="T1866" s="231"/>
      <c r="U1866" s="240"/>
    </row>
    <row r="1867" spans="17:21" x14ac:dyDescent="0.15">
      <c r="Q1867" s="137"/>
      <c r="R1867" s="230"/>
      <c r="S1867" s="231"/>
      <c r="T1867" s="231"/>
      <c r="U1867" s="240"/>
    </row>
    <row r="1868" spans="17:21" x14ac:dyDescent="0.15">
      <c r="Q1868" s="137"/>
      <c r="R1868" s="230"/>
      <c r="S1868" s="231"/>
      <c r="T1868" s="231"/>
      <c r="U1868" s="240"/>
    </row>
    <row r="1869" spans="17:21" x14ac:dyDescent="0.15">
      <c r="Q1869" s="137"/>
      <c r="R1869" s="230"/>
      <c r="S1869" s="231"/>
      <c r="T1869" s="231"/>
      <c r="U1869" s="240"/>
    </row>
    <row r="1870" spans="17:21" x14ac:dyDescent="0.15">
      <c r="Q1870" s="137"/>
      <c r="R1870" s="230"/>
      <c r="S1870" s="231"/>
      <c r="T1870" s="231"/>
      <c r="U1870" s="240"/>
    </row>
    <row r="1871" spans="17:21" x14ac:dyDescent="0.15">
      <c r="Q1871" s="137"/>
      <c r="R1871" s="230"/>
      <c r="S1871" s="231"/>
      <c r="T1871" s="231"/>
      <c r="U1871" s="240"/>
    </row>
    <row r="1872" spans="17:21" x14ac:dyDescent="0.15">
      <c r="Q1872" s="137"/>
      <c r="R1872" s="230"/>
      <c r="S1872" s="231"/>
      <c r="T1872" s="231"/>
      <c r="U1872" s="240"/>
    </row>
    <row r="1873" spans="17:21" x14ac:dyDescent="0.15">
      <c r="Q1873" s="137"/>
      <c r="R1873" s="230"/>
      <c r="S1873" s="231"/>
      <c r="T1873" s="231"/>
      <c r="U1873" s="240"/>
    </row>
    <row r="1874" spans="17:21" x14ac:dyDescent="0.15">
      <c r="Q1874" s="137"/>
      <c r="R1874" s="230"/>
      <c r="S1874" s="231"/>
      <c r="T1874" s="231"/>
      <c r="U1874" s="240"/>
    </row>
    <row r="1875" spans="17:21" x14ac:dyDescent="0.15">
      <c r="Q1875" s="137"/>
      <c r="R1875" s="230"/>
      <c r="S1875" s="231"/>
      <c r="T1875" s="231"/>
      <c r="U1875" s="240"/>
    </row>
    <row r="1876" spans="17:21" x14ac:dyDescent="0.15">
      <c r="Q1876" s="137"/>
      <c r="R1876" s="230"/>
      <c r="S1876" s="231"/>
      <c r="T1876" s="231"/>
      <c r="U1876" s="240"/>
    </row>
    <row r="1877" spans="17:21" x14ac:dyDescent="0.15">
      <c r="Q1877" s="137"/>
      <c r="R1877" s="230"/>
      <c r="S1877" s="231"/>
      <c r="T1877" s="231"/>
      <c r="U1877" s="240"/>
    </row>
    <row r="1878" spans="17:21" x14ac:dyDescent="0.15">
      <c r="Q1878" s="137"/>
      <c r="R1878" s="230"/>
      <c r="S1878" s="231"/>
      <c r="T1878" s="231"/>
      <c r="U1878" s="240"/>
    </row>
    <row r="1879" spans="17:21" x14ac:dyDescent="0.15">
      <c r="Q1879" s="137"/>
      <c r="R1879" s="230"/>
      <c r="S1879" s="231"/>
      <c r="T1879" s="231"/>
      <c r="U1879" s="240"/>
    </row>
    <row r="1880" spans="17:21" x14ac:dyDescent="0.15">
      <c r="Q1880" s="137"/>
      <c r="R1880" s="230"/>
      <c r="S1880" s="231"/>
      <c r="T1880" s="231"/>
      <c r="U1880" s="240"/>
    </row>
    <row r="1881" spans="17:21" x14ac:dyDescent="0.15">
      <c r="Q1881" s="137"/>
      <c r="R1881" s="230"/>
      <c r="S1881" s="231"/>
      <c r="T1881" s="231"/>
      <c r="U1881" s="240"/>
    </row>
    <row r="1882" spans="17:21" x14ac:dyDescent="0.15">
      <c r="Q1882" s="137"/>
      <c r="R1882" s="230"/>
      <c r="S1882" s="231"/>
      <c r="T1882" s="231"/>
      <c r="U1882" s="240"/>
    </row>
    <row r="1883" spans="17:21" x14ac:dyDescent="0.15">
      <c r="Q1883" s="137"/>
      <c r="R1883" s="230"/>
      <c r="S1883" s="231"/>
      <c r="T1883" s="231"/>
      <c r="U1883" s="240"/>
    </row>
    <row r="1884" spans="17:21" x14ac:dyDescent="0.15">
      <c r="Q1884" s="137"/>
      <c r="R1884" s="230"/>
      <c r="S1884" s="231"/>
      <c r="T1884" s="231"/>
      <c r="U1884" s="240"/>
    </row>
    <row r="1885" spans="17:21" x14ac:dyDescent="0.15">
      <c r="Q1885" s="137"/>
      <c r="R1885" s="230"/>
      <c r="S1885" s="231"/>
      <c r="T1885" s="231"/>
      <c r="U1885" s="240"/>
    </row>
    <row r="1886" spans="17:21" x14ac:dyDescent="0.15">
      <c r="Q1886" s="137"/>
      <c r="R1886" s="230"/>
      <c r="S1886" s="231"/>
      <c r="T1886" s="231"/>
      <c r="U1886" s="240"/>
    </row>
    <row r="1887" spans="17:21" x14ac:dyDescent="0.15">
      <c r="Q1887" s="137"/>
      <c r="R1887" s="230"/>
      <c r="S1887" s="231"/>
      <c r="T1887" s="231"/>
      <c r="U1887" s="240"/>
    </row>
    <row r="1888" spans="17:21" x14ac:dyDescent="0.15">
      <c r="Q1888" s="137"/>
      <c r="R1888" s="230"/>
      <c r="S1888" s="231"/>
      <c r="T1888" s="231"/>
      <c r="U1888" s="240"/>
    </row>
    <row r="1889" spans="17:21" x14ac:dyDescent="0.15">
      <c r="Q1889" s="137"/>
      <c r="R1889" s="230"/>
      <c r="S1889" s="231"/>
      <c r="T1889" s="231"/>
      <c r="U1889" s="240"/>
    </row>
    <row r="1890" spans="17:21" x14ac:dyDescent="0.15">
      <c r="Q1890" s="137"/>
      <c r="R1890" s="230"/>
      <c r="S1890" s="231"/>
      <c r="T1890" s="231"/>
      <c r="U1890" s="240"/>
    </row>
    <row r="1891" spans="17:21" x14ac:dyDescent="0.15">
      <c r="Q1891" s="137"/>
      <c r="R1891" s="230"/>
      <c r="S1891" s="231"/>
      <c r="T1891" s="231"/>
      <c r="U1891" s="240"/>
    </row>
    <row r="1892" spans="17:21" x14ac:dyDescent="0.15">
      <c r="Q1892" s="137"/>
      <c r="R1892" s="230"/>
      <c r="S1892" s="231"/>
      <c r="T1892" s="231"/>
      <c r="U1892" s="240"/>
    </row>
    <row r="1893" spans="17:21" x14ac:dyDescent="0.15">
      <c r="Q1893" s="137"/>
      <c r="R1893" s="230"/>
      <c r="S1893" s="231"/>
      <c r="T1893" s="231"/>
      <c r="U1893" s="240"/>
    </row>
    <row r="1894" spans="17:21" x14ac:dyDescent="0.15">
      <c r="Q1894" s="137"/>
      <c r="R1894" s="230"/>
      <c r="S1894" s="231"/>
      <c r="T1894" s="231"/>
      <c r="U1894" s="240"/>
    </row>
    <row r="1895" spans="17:21" x14ac:dyDescent="0.15">
      <c r="Q1895" s="137"/>
      <c r="R1895" s="230"/>
      <c r="S1895" s="231"/>
      <c r="T1895" s="231"/>
      <c r="U1895" s="240"/>
    </row>
    <row r="1896" spans="17:21" x14ac:dyDescent="0.15">
      <c r="Q1896" s="137"/>
      <c r="R1896" s="230"/>
      <c r="S1896" s="231"/>
      <c r="T1896" s="231"/>
      <c r="U1896" s="240"/>
    </row>
    <row r="1897" spans="17:21" x14ac:dyDescent="0.15">
      <c r="Q1897" s="137"/>
      <c r="R1897" s="230"/>
      <c r="S1897" s="231"/>
      <c r="T1897" s="231"/>
      <c r="U1897" s="240"/>
    </row>
    <row r="1898" spans="17:21" x14ac:dyDescent="0.15">
      <c r="Q1898" s="137"/>
      <c r="R1898" s="230"/>
      <c r="S1898" s="231"/>
      <c r="T1898" s="231"/>
      <c r="U1898" s="240"/>
    </row>
    <row r="1899" spans="17:21" x14ac:dyDescent="0.15">
      <c r="Q1899" s="137"/>
      <c r="R1899" s="230"/>
      <c r="S1899" s="231"/>
      <c r="T1899" s="231"/>
      <c r="U1899" s="240"/>
    </row>
    <row r="1900" spans="17:21" x14ac:dyDescent="0.15">
      <c r="Q1900" s="137"/>
      <c r="R1900" s="230"/>
      <c r="S1900" s="231"/>
      <c r="T1900" s="231"/>
      <c r="U1900" s="240"/>
    </row>
    <row r="1901" spans="17:21" x14ac:dyDescent="0.15">
      <c r="Q1901" s="137"/>
      <c r="R1901" s="230"/>
      <c r="S1901" s="231"/>
      <c r="T1901" s="231"/>
      <c r="U1901" s="240"/>
    </row>
    <row r="1902" spans="17:21" x14ac:dyDescent="0.15">
      <c r="Q1902" s="137"/>
      <c r="R1902" s="230"/>
      <c r="S1902" s="231"/>
      <c r="T1902" s="231"/>
      <c r="U1902" s="240"/>
    </row>
    <row r="1903" spans="17:21" x14ac:dyDescent="0.15">
      <c r="Q1903" s="137"/>
      <c r="R1903" s="230"/>
      <c r="S1903" s="231"/>
      <c r="T1903" s="231"/>
      <c r="U1903" s="240"/>
    </row>
    <row r="1904" spans="17:21" x14ac:dyDescent="0.15">
      <c r="Q1904" s="137"/>
      <c r="R1904" s="230"/>
      <c r="S1904" s="231"/>
      <c r="T1904" s="231"/>
      <c r="U1904" s="240"/>
    </row>
    <row r="1905" spans="17:21" x14ac:dyDescent="0.15">
      <c r="Q1905" s="137"/>
      <c r="R1905" s="230"/>
      <c r="S1905" s="231"/>
      <c r="T1905" s="231"/>
      <c r="U1905" s="240"/>
    </row>
    <row r="1906" spans="17:21" x14ac:dyDescent="0.15">
      <c r="Q1906" s="137"/>
      <c r="R1906" s="230"/>
      <c r="S1906" s="231"/>
      <c r="T1906" s="231"/>
      <c r="U1906" s="240"/>
    </row>
    <row r="1907" spans="17:21" x14ac:dyDescent="0.15">
      <c r="Q1907" s="137"/>
      <c r="R1907" s="230"/>
      <c r="S1907" s="231"/>
      <c r="T1907" s="231"/>
      <c r="U1907" s="240"/>
    </row>
    <row r="1908" spans="17:21" x14ac:dyDescent="0.15">
      <c r="Q1908" s="137"/>
      <c r="R1908" s="230"/>
      <c r="S1908" s="231"/>
      <c r="T1908" s="231"/>
      <c r="U1908" s="240"/>
    </row>
    <row r="1909" spans="17:21" x14ac:dyDescent="0.15">
      <c r="Q1909" s="137"/>
      <c r="R1909" s="230"/>
      <c r="S1909" s="231"/>
      <c r="T1909" s="231"/>
      <c r="U1909" s="240"/>
    </row>
    <row r="1910" spans="17:21" x14ac:dyDescent="0.15">
      <c r="Q1910" s="137"/>
      <c r="R1910" s="230"/>
      <c r="S1910" s="231"/>
      <c r="T1910" s="231"/>
      <c r="U1910" s="240"/>
    </row>
    <row r="1911" spans="17:21" x14ac:dyDescent="0.15">
      <c r="Q1911" s="137"/>
      <c r="R1911" s="230"/>
      <c r="S1911" s="231"/>
      <c r="T1911" s="231"/>
      <c r="U1911" s="240"/>
    </row>
    <row r="1912" spans="17:21" x14ac:dyDescent="0.15">
      <c r="Q1912" s="137"/>
      <c r="R1912" s="230"/>
      <c r="S1912" s="231"/>
      <c r="T1912" s="231"/>
      <c r="U1912" s="240"/>
    </row>
    <row r="1913" spans="17:21" x14ac:dyDescent="0.15">
      <c r="Q1913" s="137"/>
      <c r="R1913" s="230"/>
      <c r="S1913" s="231"/>
      <c r="T1913" s="231"/>
      <c r="U1913" s="240"/>
    </row>
    <row r="1914" spans="17:21" x14ac:dyDescent="0.15">
      <c r="Q1914" s="137"/>
      <c r="R1914" s="230"/>
      <c r="S1914" s="231"/>
      <c r="T1914" s="231"/>
      <c r="U1914" s="240"/>
    </row>
    <row r="1915" spans="17:21" x14ac:dyDescent="0.15">
      <c r="Q1915" s="137"/>
      <c r="R1915" s="230"/>
      <c r="S1915" s="231"/>
      <c r="T1915" s="231"/>
      <c r="U1915" s="240"/>
    </row>
    <row r="1916" spans="17:21" x14ac:dyDescent="0.15">
      <c r="Q1916" s="137"/>
      <c r="R1916" s="230"/>
      <c r="S1916" s="231"/>
      <c r="T1916" s="231"/>
      <c r="U1916" s="240"/>
    </row>
    <row r="1917" spans="17:21" x14ac:dyDescent="0.15">
      <c r="Q1917" s="137"/>
      <c r="R1917" s="230"/>
      <c r="S1917" s="231"/>
      <c r="T1917" s="231"/>
      <c r="U1917" s="240"/>
    </row>
    <row r="1918" spans="17:21" x14ac:dyDescent="0.15">
      <c r="Q1918" s="137"/>
      <c r="R1918" s="230"/>
      <c r="S1918" s="231"/>
      <c r="T1918" s="231"/>
      <c r="U1918" s="240"/>
    </row>
    <row r="1919" spans="17:21" x14ac:dyDescent="0.15">
      <c r="Q1919" s="137"/>
      <c r="R1919" s="230"/>
      <c r="S1919" s="231"/>
      <c r="T1919" s="231"/>
      <c r="U1919" s="240"/>
    </row>
    <row r="1920" spans="17:21" x14ac:dyDescent="0.15">
      <c r="Q1920" s="137"/>
      <c r="R1920" s="230"/>
      <c r="S1920" s="231"/>
      <c r="T1920" s="231"/>
      <c r="U1920" s="240"/>
    </row>
    <row r="1921" spans="2:21" x14ac:dyDescent="0.15">
      <c r="Q1921" s="137"/>
      <c r="R1921" s="230"/>
      <c r="S1921" s="231"/>
      <c r="T1921" s="231"/>
      <c r="U1921" s="240"/>
    </row>
    <row r="1922" spans="2:21" x14ac:dyDescent="0.15">
      <c r="Q1922" s="137"/>
      <c r="R1922" s="230"/>
      <c r="S1922" s="231"/>
      <c r="T1922" s="231"/>
      <c r="U1922" s="240"/>
    </row>
    <row r="1923" spans="2:21" x14ac:dyDescent="0.15">
      <c r="B1923" s="137" t="s">
        <v>67</v>
      </c>
      <c r="Q1923" s="137"/>
      <c r="R1923" s="230"/>
      <c r="S1923" s="231"/>
      <c r="T1923" s="231"/>
      <c r="U1923" s="240"/>
    </row>
    <row r="1924" spans="2:21" x14ac:dyDescent="0.15">
      <c r="B1924" s="137" t="s">
        <v>68</v>
      </c>
      <c r="Q1924" s="137"/>
      <c r="R1924" s="230"/>
      <c r="S1924" s="231"/>
      <c r="T1924" s="231"/>
      <c r="U1924" s="240"/>
    </row>
    <row r="1925" spans="2:21" x14ac:dyDescent="0.15">
      <c r="B1925" s="137" t="s">
        <v>69</v>
      </c>
      <c r="Q1925" s="137"/>
      <c r="R1925" s="230"/>
      <c r="S1925" s="231"/>
      <c r="T1925" s="231"/>
      <c r="U1925" s="240"/>
    </row>
    <row r="1926" spans="2:21" x14ac:dyDescent="0.15">
      <c r="B1926" s="137" t="s">
        <v>70</v>
      </c>
      <c r="Q1926" s="137"/>
      <c r="R1926" s="230"/>
      <c r="S1926" s="231"/>
      <c r="T1926" s="231"/>
      <c r="U1926" s="240"/>
    </row>
    <row r="1927" spans="2:21" x14ac:dyDescent="0.15">
      <c r="B1927" s="137" t="s">
        <v>71</v>
      </c>
      <c r="Q1927" s="137"/>
      <c r="R1927" s="230"/>
      <c r="S1927" s="231"/>
      <c r="T1927" s="231"/>
      <c r="U1927" s="240"/>
    </row>
    <row r="1928" spans="2:21" x14ac:dyDescent="0.15">
      <c r="B1928" s="136" t="s">
        <v>72</v>
      </c>
      <c r="Q1928" s="137"/>
      <c r="R1928" s="230"/>
      <c r="S1928" s="231"/>
      <c r="T1928" s="231"/>
      <c r="U1928" s="240"/>
    </row>
    <row r="1929" spans="2:21" x14ac:dyDescent="0.15">
      <c r="B1929" s="137" t="s">
        <v>222</v>
      </c>
      <c r="Q1929" s="137"/>
      <c r="R1929" s="230"/>
      <c r="S1929" s="231"/>
      <c r="T1929" s="231"/>
      <c r="U1929" s="240"/>
    </row>
    <row r="1930" spans="2:21" x14ac:dyDescent="0.15">
      <c r="Q1930" s="137"/>
      <c r="R1930" s="230"/>
      <c r="S1930" s="231"/>
      <c r="T1930" s="231"/>
      <c r="U1930" s="240"/>
    </row>
    <row r="1931" spans="2:21" x14ac:dyDescent="0.15">
      <c r="Q1931" s="137"/>
      <c r="R1931" s="230"/>
      <c r="S1931" s="231"/>
      <c r="T1931" s="231"/>
      <c r="U1931" s="240"/>
    </row>
    <row r="1932" spans="2:21" x14ac:dyDescent="0.15">
      <c r="Q1932" s="137"/>
      <c r="R1932" s="230"/>
      <c r="S1932" s="231"/>
      <c r="T1932" s="231"/>
      <c r="U1932" s="240"/>
    </row>
    <row r="1933" spans="2:21" x14ac:dyDescent="0.15">
      <c r="Q1933" s="137"/>
      <c r="R1933" s="230"/>
      <c r="S1933" s="231"/>
      <c r="T1933" s="231"/>
      <c r="U1933" s="240"/>
    </row>
    <row r="1934" spans="2:21" x14ac:dyDescent="0.15">
      <c r="Q1934" s="137"/>
      <c r="R1934" s="230"/>
      <c r="S1934" s="231"/>
      <c r="T1934" s="231"/>
      <c r="U1934" s="240"/>
    </row>
    <row r="1935" spans="2:21" x14ac:dyDescent="0.15">
      <c r="Q1935" s="137"/>
      <c r="R1935" s="230"/>
      <c r="S1935" s="231"/>
      <c r="T1935" s="231"/>
      <c r="U1935" s="240"/>
    </row>
    <row r="1936" spans="2:21" x14ac:dyDescent="0.15">
      <c r="Q1936" s="137"/>
      <c r="R1936" s="230"/>
      <c r="S1936" s="231"/>
      <c r="T1936" s="231"/>
      <c r="U1936" s="240"/>
    </row>
    <row r="1937" spans="17:21" x14ac:dyDescent="0.15">
      <c r="Q1937" s="137"/>
      <c r="R1937" s="230"/>
      <c r="S1937" s="231"/>
      <c r="T1937" s="231"/>
      <c r="U1937" s="240"/>
    </row>
    <row r="1938" spans="17:21" x14ac:dyDescent="0.15">
      <c r="Q1938" s="137"/>
      <c r="R1938" s="230"/>
      <c r="S1938" s="231"/>
      <c r="T1938" s="231"/>
      <c r="U1938" s="240"/>
    </row>
    <row r="1939" spans="17:21" x14ac:dyDescent="0.15">
      <c r="Q1939" s="137"/>
      <c r="R1939" s="230"/>
      <c r="S1939" s="231"/>
      <c r="T1939" s="231"/>
      <c r="U1939" s="240"/>
    </row>
    <row r="1940" spans="17:21" x14ac:dyDescent="0.15">
      <c r="Q1940" s="137"/>
      <c r="R1940" s="230"/>
      <c r="S1940" s="231"/>
      <c r="T1940" s="231"/>
      <c r="U1940" s="240"/>
    </row>
    <row r="1941" spans="17:21" x14ac:dyDescent="0.15">
      <c r="Q1941" s="137"/>
      <c r="R1941" s="230"/>
      <c r="S1941" s="231"/>
      <c r="T1941" s="231"/>
      <c r="U1941" s="240"/>
    </row>
    <row r="1942" spans="17:21" x14ac:dyDescent="0.15">
      <c r="Q1942" s="137"/>
      <c r="R1942" s="230"/>
      <c r="S1942" s="231"/>
      <c r="T1942" s="231"/>
      <c r="U1942" s="240"/>
    </row>
    <row r="1943" spans="17:21" x14ac:dyDescent="0.15">
      <c r="Q1943" s="137"/>
      <c r="R1943" s="230"/>
      <c r="S1943" s="231"/>
      <c r="T1943" s="231"/>
      <c r="U1943" s="240"/>
    </row>
    <row r="1944" spans="17:21" x14ac:dyDescent="0.15">
      <c r="Q1944" s="137"/>
      <c r="R1944" s="230"/>
      <c r="S1944" s="231"/>
      <c r="T1944" s="231"/>
      <c r="U1944" s="240"/>
    </row>
    <row r="1945" spans="17:21" x14ac:dyDescent="0.15">
      <c r="Q1945" s="137"/>
      <c r="R1945" s="230"/>
      <c r="S1945" s="231"/>
      <c r="T1945" s="231"/>
      <c r="U1945" s="240"/>
    </row>
    <row r="1946" spans="17:21" x14ac:dyDescent="0.15">
      <c r="Q1946" s="137"/>
      <c r="R1946" s="230"/>
      <c r="S1946" s="231"/>
      <c r="T1946" s="231"/>
      <c r="U1946" s="240"/>
    </row>
    <row r="1947" spans="17:21" x14ac:dyDescent="0.15">
      <c r="Q1947" s="137"/>
      <c r="R1947" s="230"/>
      <c r="S1947" s="231"/>
      <c r="T1947" s="231"/>
      <c r="U1947" s="240"/>
    </row>
    <row r="1948" spans="17:21" x14ac:dyDescent="0.15">
      <c r="Q1948" s="137"/>
      <c r="R1948" s="230"/>
      <c r="S1948" s="231"/>
      <c r="T1948" s="231"/>
      <c r="U1948" s="240"/>
    </row>
    <row r="1949" spans="17:21" x14ac:dyDescent="0.15">
      <c r="Q1949" s="137"/>
      <c r="R1949" s="230"/>
      <c r="S1949" s="231"/>
      <c r="T1949" s="231"/>
      <c r="U1949" s="240"/>
    </row>
    <row r="1950" spans="17:21" x14ac:dyDescent="0.15">
      <c r="Q1950" s="137"/>
      <c r="R1950" s="230"/>
      <c r="S1950" s="231"/>
      <c r="T1950" s="231"/>
      <c r="U1950" s="240"/>
    </row>
    <row r="1951" spans="17:21" x14ac:dyDescent="0.15">
      <c r="Q1951" s="137"/>
      <c r="R1951" s="230"/>
      <c r="S1951" s="231"/>
      <c r="T1951" s="231"/>
      <c r="U1951" s="240"/>
    </row>
    <row r="1952" spans="17:21" x14ac:dyDescent="0.15">
      <c r="Q1952" s="137"/>
      <c r="R1952" s="230"/>
      <c r="S1952" s="231"/>
      <c r="T1952" s="231"/>
      <c r="U1952" s="240"/>
    </row>
    <row r="1953" spans="17:21" x14ac:dyDescent="0.15">
      <c r="Q1953" s="137"/>
      <c r="R1953" s="230"/>
      <c r="S1953" s="231"/>
      <c r="T1953" s="231"/>
      <c r="U1953" s="240"/>
    </row>
    <row r="1954" spans="17:21" x14ac:dyDescent="0.15">
      <c r="Q1954" s="137"/>
      <c r="R1954" s="230"/>
      <c r="S1954" s="231"/>
      <c r="T1954" s="231"/>
      <c r="U1954" s="240"/>
    </row>
    <row r="1955" spans="17:21" x14ac:dyDescent="0.15">
      <c r="Q1955" s="137"/>
      <c r="R1955" s="230"/>
      <c r="S1955" s="231"/>
      <c r="T1955" s="231"/>
      <c r="U1955" s="240"/>
    </row>
    <row r="1956" spans="17:21" x14ac:dyDescent="0.15">
      <c r="Q1956" s="137"/>
      <c r="R1956" s="230"/>
      <c r="S1956" s="231"/>
      <c r="T1956" s="231"/>
      <c r="U1956" s="240"/>
    </row>
    <row r="1957" spans="17:21" x14ac:dyDescent="0.15">
      <c r="Q1957" s="137"/>
      <c r="R1957" s="230"/>
      <c r="S1957" s="231"/>
      <c r="T1957" s="231"/>
      <c r="U1957" s="240"/>
    </row>
    <row r="1958" spans="17:21" x14ac:dyDescent="0.15">
      <c r="Q1958" s="137"/>
      <c r="R1958" s="230"/>
      <c r="S1958" s="231"/>
      <c r="T1958" s="231"/>
      <c r="U1958" s="240"/>
    </row>
    <row r="1959" spans="17:21" x14ac:dyDescent="0.15">
      <c r="Q1959" s="137"/>
      <c r="R1959" s="230"/>
      <c r="S1959" s="231"/>
      <c r="T1959" s="231"/>
      <c r="U1959" s="240"/>
    </row>
    <row r="1960" spans="17:21" x14ac:dyDescent="0.15">
      <c r="Q1960" s="137"/>
      <c r="R1960" s="230"/>
      <c r="S1960" s="231"/>
      <c r="T1960" s="231"/>
      <c r="U1960" s="240"/>
    </row>
    <row r="1961" spans="17:21" x14ac:dyDescent="0.15">
      <c r="Q1961" s="137"/>
      <c r="R1961" s="230"/>
      <c r="S1961" s="231"/>
      <c r="T1961" s="231"/>
      <c r="U1961" s="240"/>
    </row>
    <row r="1962" spans="17:21" x14ac:dyDescent="0.15">
      <c r="Q1962" s="137"/>
      <c r="R1962" s="230"/>
      <c r="S1962" s="231"/>
      <c r="T1962" s="231"/>
      <c r="U1962" s="240"/>
    </row>
    <row r="1963" spans="17:21" x14ac:dyDescent="0.15">
      <c r="Q1963" s="137"/>
      <c r="R1963" s="230"/>
      <c r="S1963" s="231"/>
      <c r="T1963" s="231"/>
      <c r="U1963" s="240"/>
    </row>
    <row r="1964" spans="17:21" x14ac:dyDescent="0.15">
      <c r="Q1964" s="137"/>
      <c r="R1964" s="230"/>
      <c r="S1964" s="231"/>
      <c r="T1964" s="231"/>
      <c r="U1964" s="240"/>
    </row>
    <row r="1965" spans="17:21" x14ac:dyDescent="0.15">
      <c r="Q1965" s="137"/>
      <c r="R1965" s="230"/>
      <c r="S1965" s="231"/>
      <c r="T1965" s="231"/>
      <c r="U1965" s="240"/>
    </row>
    <row r="1966" spans="17:21" x14ac:dyDescent="0.15">
      <c r="Q1966" s="137"/>
      <c r="R1966" s="230"/>
      <c r="S1966" s="231"/>
      <c r="T1966" s="231"/>
      <c r="U1966" s="240"/>
    </row>
    <row r="1967" spans="17:21" x14ac:dyDescent="0.15">
      <c r="Q1967" s="137"/>
      <c r="R1967" s="230"/>
      <c r="S1967" s="231"/>
      <c r="T1967" s="231"/>
      <c r="U1967" s="240"/>
    </row>
    <row r="1968" spans="17:21" x14ac:dyDescent="0.15">
      <c r="Q1968" s="137"/>
      <c r="R1968" s="230"/>
      <c r="S1968" s="231"/>
      <c r="T1968" s="231"/>
      <c r="U1968" s="240"/>
    </row>
    <row r="1969" spans="17:21" x14ac:dyDescent="0.15">
      <c r="Q1969" s="137"/>
      <c r="R1969" s="230"/>
      <c r="S1969" s="231"/>
      <c r="T1969" s="231"/>
      <c r="U1969" s="240"/>
    </row>
    <row r="1970" spans="17:21" x14ac:dyDescent="0.15">
      <c r="Q1970" s="137"/>
      <c r="R1970" s="230"/>
      <c r="S1970" s="231"/>
      <c r="T1970" s="231"/>
      <c r="U1970" s="240"/>
    </row>
    <row r="1971" spans="17:21" x14ac:dyDescent="0.15">
      <c r="Q1971" s="137"/>
      <c r="R1971" s="230"/>
      <c r="S1971" s="231"/>
      <c r="T1971" s="231"/>
      <c r="U1971" s="240"/>
    </row>
    <row r="1972" spans="17:21" x14ac:dyDescent="0.15">
      <c r="Q1972" s="137"/>
      <c r="R1972" s="230"/>
      <c r="S1972" s="231"/>
      <c r="T1972" s="231"/>
      <c r="U1972" s="240"/>
    </row>
    <row r="1973" spans="17:21" x14ac:dyDescent="0.15">
      <c r="Q1973" s="137"/>
      <c r="R1973" s="230"/>
      <c r="S1973" s="231"/>
      <c r="T1973" s="231"/>
      <c r="U1973" s="240"/>
    </row>
    <row r="1974" spans="17:21" x14ac:dyDescent="0.15">
      <c r="Q1974" s="137"/>
      <c r="R1974" s="230"/>
      <c r="S1974" s="231"/>
      <c r="T1974" s="231"/>
      <c r="U1974" s="240"/>
    </row>
    <row r="1975" spans="17:21" x14ac:dyDescent="0.15">
      <c r="Q1975" s="137"/>
      <c r="R1975" s="230"/>
      <c r="S1975" s="231"/>
      <c r="T1975" s="231"/>
      <c r="U1975" s="240"/>
    </row>
    <row r="1976" spans="17:21" x14ac:dyDescent="0.15">
      <c r="Q1976" s="137"/>
      <c r="R1976" s="230"/>
      <c r="S1976" s="231"/>
      <c r="T1976" s="231"/>
      <c r="U1976" s="240"/>
    </row>
    <row r="1977" spans="17:21" x14ac:dyDescent="0.15">
      <c r="Q1977" s="137"/>
      <c r="R1977" s="230"/>
      <c r="S1977" s="231"/>
      <c r="T1977" s="231"/>
      <c r="U1977" s="240"/>
    </row>
    <row r="1978" spans="17:21" x14ac:dyDescent="0.15">
      <c r="Q1978" s="137"/>
      <c r="R1978" s="230"/>
      <c r="S1978" s="231"/>
      <c r="T1978" s="231"/>
      <c r="U1978" s="240"/>
    </row>
    <row r="1979" spans="17:21" x14ac:dyDescent="0.15">
      <c r="Q1979" s="137"/>
      <c r="R1979" s="230"/>
      <c r="S1979" s="231"/>
      <c r="T1979" s="231"/>
      <c r="U1979" s="240"/>
    </row>
    <row r="1980" spans="17:21" x14ac:dyDescent="0.15">
      <c r="Q1980" s="137"/>
      <c r="R1980" s="230"/>
      <c r="S1980" s="231"/>
      <c r="T1980" s="231"/>
      <c r="U1980" s="240"/>
    </row>
    <row r="1981" spans="17:21" x14ac:dyDescent="0.15">
      <c r="Q1981" s="137"/>
      <c r="R1981" s="230"/>
      <c r="S1981" s="231"/>
      <c r="T1981" s="231"/>
      <c r="U1981" s="240"/>
    </row>
    <row r="1982" spans="17:21" x14ac:dyDescent="0.15">
      <c r="Q1982" s="137"/>
      <c r="R1982" s="230"/>
      <c r="S1982" s="231"/>
      <c r="T1982" s="231"/>
      <c r="U1982" s="240"/>
    </row>
    <row r="1983" spans="17:21" x14ac:dyDescent="0.15">
      <c r="Q1983" s="137"/>
      <c r="R1983" s="230"/>
      <c r="S1983" s="231"/>
      <c r="T1983" s="231"/>
      <c r="U1983" s="240"/>
    </row>
    <row r="1984" spans="17:21" x14ac:dyDescent="0.15">
      <c r="Q1984" s="137"/>
      <c r="R1984" s="230"/>
      <c r="S1984" s="231"/>
      <c r="T1984" s="231"/>
      <c r="U1984" s="240"/>
    </row>
    <row r="1985" spans="17:21" x14ac:dyDescent="0.15">
      <c r="Q1985" s="137"/>
      <c r="R1985" s="230"/>
      <c r="S1985" s="231"/>
      <c r="T1985" s="231"/>
      <c r="U1985" s="240"/>
    </row>
    <row r="1986" spans="17:21" x14ac:dyDescent="0.15">
      <c r="Q1986" s="137"/>
      <c r="R1986" s="230"/>
      <c r="S1986" s="231"/>
      <c r="T1986" s="231"/>
      <c r="U1986" s="240"/>
    </row>
    <row r="1987" spans="17:21" x14ac:dyDescent="0.15">
      <c r="Q1987" s="137"/>
      <c r="R1987" s="230"/>
      <c r="S1987" s="231"/>
      <c r="T1987" s="231"/>
      <c r="U1987" s="240"/>
    </row>
    <row r="1988" spans="17:21" x14ac:dyDescent="0.15">
      <c r="Q1988" s="137"/>
      <c r="R1988" s="230"/>
      <c r="S1988" s="231"/>
      <c r="T1988" s="231"/>
      <c r="U1988" s="240"/>
    </row>
    <row r="1989" spans="17:21" x14ac:dyDescent="0.15">
      <c r="Q1989" s="137"/>
      <c r="R1989" s="230"/>
      <c r="S1989" s="231"/>
      <c r="T1989" s="231"/>
      <c r="U1989" s="240"/>
    </row>
    <row r="1990" spans="17:21" x14ac:dyDescent="0.15">
      <c r="Q1990" s="137"/>
      <c r="R1990" s="230"/>
      <c r="S1990" s="231"/>
      <c r="T1990" s="231"/>
      <c r="U1990" s="240"/>
    </row>
    <row r="1991" spans="17:21" x14ac:dyDescent="0.15">
      <c r="Q1991" s="137"/>
      <c r="R1991" s="230"/>
      <c r="S1991" s="231"/>
      <c r="T1991" s="231"/>
      <c r="U1991" s="240"/>
    </row>
    <row r="1992" spans="17:21" x14ac:dyDescent="0.15">
      <c r="Q1992" s="137"/>
      <c r="R1992" s="230"/>
      <c r="S1992" s="231"/>
      <c r="T1992" s="231"/>
      <c r="U1992" s="240"/>
    </row>
    <row r="1993" spans="17:21" x14ac:dyDescent="0.15">
      <c r="Q1993" s="137"/>
      <c r="R1993" s="230"/>
      <c r="S1993" s="231"/>
      <c r="T1993" s="231"/>
      <c r="U1993" s="240"/>
    </row>
    <row r="1994" spans="17:21" x14ac:dyDescent="0.15">
      <c r="Q1994" s="137"/>
      <c r="R1994" s="230"/>
      <c r="S1994" s="231"/>
      <c r="T1994" s="231"/>
      <c r="U1994" s="240"/>
    </row>
    <row r="1995" spans="17:21" x14ac:dyDescent="0.15">
      <c r="Q1995" s="137"/>
      <c r="R1995" s="230"/>
      <c r="S1995" s="231"/>
      <c r="T1995" s="231"/>
      <c r="U1995" s="240"/>
    </row>
    <row r="1996" spans="17:21" x14ac:dyDescent="0.15">
      <c r="Q1996" s="137"/>
      <c r="R1996" s="230"/>
      <c r="S1996" s="231"/>
      <c r="T1996" s="231"/>
      <c r="U1996" s="240"/>
    </row>
    <row r="1997" spans="17:21" x14ac:dyDescent="0.15">
      <c r="Q1997" s="137"/>
      <c r="R1997" s="230"/>
      <c r="S1997" s="231"/>
      <c r="T1997" s="231"/>
      <c r="U1997" s="240"/>
    </row>
    <row r="1998" spans="17:21" x14ac:dyDescent="0.15">
      <c r="Q1998" s="137"/>
      <c r="R1998" s="230"/>
      <c r="S1998" s="231"/>
      <c r="T1998" s="231"/>
      <c r="U1998" s="240"/>
    </row>
    <row r="1999" spans="17:21" x14ac:dyDescent="0.15">
      <c r="Q1999" s="137"/>
      <c r="R1999" s="230"/>
      <c r="S1999" s="231"/>
      <c r="T1999" s="231"/>
      <c r="U1999" s="240"/>
    </row>
    <row r="2000" spans="17:21" x14ac:dyDescent="0.15">
      <c r="Q2000" s="137"/>
      <c r="R2000" s="230"/>
      <c r="S2000" s="231"/>
      <c r="T2000" s="231"/>
      <c r="U2000" s="240"/>
    </row>
    <row r="2001" spans="17:21" x14ac:dyDescent="0.15">
      <c r="Q2001" s="137"/>
      <c r="R2001" s="230"/>
      <c r="S2001" s="231"/>
      <c r="T2001" s="231"/>
      <c r="U2001" s="240"/>
    </row>
    <row r="2002" spans="17:21" x14ac:dyDescent="0.15">
      <c r="Q2002" s="137"/>
      <c r="R2002" s="230"/>
      <c r="S2002" s="231"/>
      <c r="T2002" s="231"/>
      <c r="U2002" s="240"/>
    </row>
    <row r="2003" spans="17:21" x14ac:dyDescent="0.15">
      <c r="Q2003" s="137"/>
      <c r="R2003" s="230"/>
      <c r="S2003" s="231"/>
      <c r="T2003" s="231"/>
      <c r="U2003" s="240"/>
    </row>
    <row r="2004" spans="17:21" x14ac:dyDescent="0.15">
      <c r="Q2004" s="137"/>
      <c r="R2004" s="230"/>
      <c r="S2004" s="231"/>
      <c r="T2004" s="231"/>
      <c r="U2004" s="240"/>
    </row>
    <row r="2005" spans="17:21" x14ac:dyDescent="0.15">
      <c r="Q2005" s="137"/>
      <c r="R2005" s="230"/>
      <c r="S2005" s="231"/>
      <c r="T2005" s="231"/>
      <c r="U2005" s="240"/>
    </row>
    <row r="2006" spans="17:21" x14ac:dyDescent="0.15">
      <c r="Q2006" s="137"/>
      <c r="R2006" s="230"/>
      <c r="S2006" s="231"/>
      <c r="T2006" s="231"/>
      <c r="U2006" s="240"/>
    </row>
    <row r="2007" spans="17:21" x14ac:dyDescent="0.15">
      <c r="Q2007" s="137"/>
      <c r="R2007" s="230"/>
      <c r="S2007" s="231"/>
      <c r="T2007" s="231"/>
      <c r="U2007" s="240"/>
    </row>
    <row r="2008" spans="17:21" x14ac:dyDescent="0.15">
      <c r="Q2008" s="137"/>
      <c r="R2008" s="230"/>
      <c r="S2008" s="231"/>
      <c r="T2008" s="231"/>
      <c r="U2008" s="240"/>
    </row>
    <row r="2009" spans="17:21" x14ac:dyDescent="0.15">
      <c r="Q2009" s="137"/>
      <c r="R2009" s="230"/>
      <c r="S2009" s="231"/>
      <c r="T2009" s="231"/>
      <c r="U2009" s="240"/>
    </row>
    <row r="2010" spans="17:21" x14ac:dyDescent="0.15">
      <c r="Q2010" s="137"/>
      <c r="R2010" s="230"/>
      <c r="S2010" s="231"/>
      <c r="T2010" s="231"/>
      <c r="U2010" s="240"/>
    </row>
    <row r="2011" spans="17:21" x14ac:dyDescent="0.15">
      <c r="Q2011" s="137"/>
      <c r="R2011" s="230"/>
      <c r="S2011" s="231"/>
      <c r="T2011" s="231"/>
      <c r="U2011" s="240"/>
    </row>
    <row r="2012" spans="17:21" x14ac:dyDescent="0.15">
      <c r="Q2012" s="137"/>
      <c r="R2012" s="230"/>
      <c r="S2012" s="231"/>
      <c r="T2012" s="231"/>
      <c r="U2012" s="240"/>
    </row>
    <row r="2013" spans="17:21" x14ac:dyDescent="0.15">
      <c r="Q2013" s="137"/>
      <c r="R2013" s="230"/>
      <c r="S2013" s="231"/>
      <c r="T2013" s="231"/>
      <c r="U2013" s="240"/>
    </row>
    <row r="2014" spans="17:21" x14ac:dyDescent="0.15">
      <c r="Q2014" s="137"/>
      <c r="R2014" s="230"/>
      <c r="S2014" s="231"/>
      <c r="T2014" s="231"/>
      <c r="U2014" s="240"/>
    </row>
    <row r="2015" spans="17:21" x14ac:dyDescent="0.15">
      <c r="Q2015" s="137"/>
      <c r="R2015" s="230"/>
      <c r="S2015" s="231"/>
      <c r="T2015" s="231"/>
      <c r="U2015" s="240"/>
    </row>
    <row r="2016" spans="17:21" x14ac:dyDescent="0.15">
      <c r="Q2016" s="137"/>
      <c r="R2016" s="230"/>
      <c r="S2016" s="231"/>
      <c r="T2016" s="231"/>
      <c r="U2016" s="240"/>
    </row>
    <row r="2017" spans="17:21" x14ac:dyDescent="0.15">
      <c r="Q2017" s="137"/>
      <c r="R2017" s="230"/>
      <c r="S2017" s="231"/>
      <c r="T2017" s="231"/>
      <c r="U2017" s="240"/>
    </row>
    <row r="2018" spans="17:21" x14ac:dyDescent="0.15">
      <c r="Q2018" s="137"/>
      <c r="R2018" s="230"/>
      <c r="S2018" s="231"/>
      <c r="T2018" s="231"/>
      <c r="U2018" s="240"/>
    </row>
    <row r="2019" spans="17:21" x14ac:dyDescent="0.15">
      <c r="Q2019" s="137"/>
      <c r="R2019" s="230"/>
      <c r="S2019" s="231"/>
      <c r="T2019" s="231"/>
      <c r="U2019" s="240"/>
    </row>
    <row r="2020" spans="17:21" x14ac:dyDescent="0.15">
      <c r="Q2020" s="137"/>
      <c r="R2020" s="230"/>
      <c r="S2020" s="231"/>
      <c r="T2020" s="231"/>
      <c r="U2020" s="240"/>
    </row>
    <row r="2021" spans="17:21" x14ac:dyDescent="0.15">
      <c r="Q2021" s="137"/>
      <c r="R2021" s="230"/>
      <c r="S2021" s="231"/>
      <c r="T2021" s="231"/>
      <c r="U2021" s="240"/>
    </row>
    <row r="2022" spans="17:21" x14ac:dyDescent="0.15">
      <c r="Q2022" s="137"/>
      <c r="R2022" s="230"/>
      <c r="S2022" s="231"/>
      <c r="T2022" s="231"/>
      <c r="U2022" s="240"/>
    </row>
    <row r="2023" spans="17:21" x14ac:dyDescent="0.15">
      <c r="Q2023" s="137"/>
      <c r="R2023" s="230"/>
      <c r="S2023" s="231"/>
      <c r="T2023" s="231"/>
      <c r="U2023" s="240"/>
    </row>
    <row r="2024" spans="17:21" x14ac:dyDescent="0.15">
      <c r="Q2024" s="137"/>
      <c r="R2024" s="230"/>
      <c r="S2024" s="231"/>
      <c r="T2024" s="231"/>
      <c r="U2024" s="240"/>
    </row>
    <row r="2025" spans="17:21" x14ac:dyDescent="0.15">
      <c r="Q2025" s="137"/>
      <c r="R2025" s="230"/>
      <c r="S2025" s="231"/>
      <c r="T2025" s="231"/>
      <c r="U2025" s="240"/>
    </row>
    <row r="2026" spans="17:21" x14ac:dyDescent="0.15">
      <c r="Q2026" s="137"/>
      <c r="R2026" s="230"/>
      <c r="S2026" s="231"/>
      <c r="T2026" s="231"/>
      <c r="U2026" s="240"/>
    </row>
    <row r="2027" spans="17:21" x14ac:dyDescent="0.15">
      <c r="Q2027" s="137"/>
      <c r="R2027" s="230"/>
      <c r="S2027" s="231"/>
      <c r="T2027" s="231"/>
      <c r="U2027" s="240"/>
    </row>
    <row r="2028" spans="17:21" x14ac:dyDescent="0.15">
      <c r="Q2028" s="137"/>
      <c r="R2028" s="230"/>
      <c r="S2028" s="231"/>
      <c r="T2028" s="231"/>
      <c r="U2028" s="240"/>
    </row>
    <row r="2029" spans="17:21" x14ac:dyDescent="0.15">
      <c r="Q2029" s="137"/>
      <c r="R2029" s="230"/>
      <c r="S2029" s="231"/>
      <c r="T2029" s="231"/>
      <c r="U2029" s="240"/>
    </row>
    <row r="2030" spans="17:21" x14ac:dyDescent="0.15">
      <c r="Q2030" s="137"/>
      <c r="R2030" s="230"/>
      <c r="S2030" s="231"/>
      <c r="T2030" s="231"/>
      <c r="U2030" s="240"/>
    </row>
    <row r="2031" spans="17:21" x14ac:dyDescent="0.15">
      <c r="Q2031" s="137"/>
      <c r="R2031" s="230"/>
      <c r="S2031" s="231"/>
      <c r="T2031" s="231"/>
      <c r="U2031" s="240"/>
    </row>
    <row r="2032" spans="17:21" x14ac:dyDescent="0.15">
      <c r="Q2032" s="137"/>
      <c r="R2032" s="230"/>
      <c r="S2032" s="231"/>
      <c r="T2032" s="231"/>
      <c r="U2032" s="240"/>
    </row>
    <row r="2033" spans="17:21" x14ac:dyDescent="0.15">
      <c r="Q2033" s="137"/>
      <c r="R2033" s="230"/>
      <c r="S2033" s="231"/>
      <c r="T2033" s="231"/>
      <c r="U2033" s="240"/>
    </row>
    <row r="2034" spans="17:21" x14ac:dyDescent="0.15">
      <c r="Q2034" s="137"/>
      <c r="R2034" s="230"/>
      <c r="S2034" s="231"/>
      <c r="T2034" s="231"/>
      <c r="U2034" s="240"/>
    </row>
    <row r="2035" spans="17:21" x14ac:dyDescent="0.15">
      <c r="Q2035" s="137"/>
      <c r="R2035" s="230"/>
      <c r="S2035" s="231"/>
      <c r="T2035" s="231"/>
      <c r="U2035" s="240"/>
    </row>
    <row r="2036" spans="17:21" x14ac:dyDescent="0.15">
      <c r="Q2036" s="137"/>
      <c r="R2036" s="230"/>
      <c r="S2036" s="231"/>
      <c r="T2036" s="231"/>
      <c r="U2036" s="240"/>
    </row>
    <row r="2037" spans="17:21" x14ac:dyDescent="0.15">
      <c r="Q2037" s="137"/>
      <c r="R2037" s="230"/>
      <c r="S2037" s="231"/>
      <c r="T2037" s="231"/>
      <c r="U2037" s="240"/>
    </row>
    <row r="2038" spans="17:21" x14ac:dyDescent="0.15">
      <c r="Q2038" s="137"/>
      <c r="R2038" s="230"/>
      <c r="S2038" s="231"/>
      <c r="T2038" s="231"/>
      <c r="U2038" s="240"/>
    </row>
    <row r="2039" spans="17:21" x14ac:dyDescent="0.15">
      <c r="Q2039" s="137"/>
      <c r="R2039" s="230"/>
      <c r="S2039" s="231"/>
      <c r="T2039" s="231"/>
      <c r="U2039" s="240"/>
    </row>
    <row r="2040" spans="17:21" x14ac:dyDescent="0.15">
      <c r="Q2040" s="137"/>
      <c r="R2040" s="230"/>
      <c r="S2040" s="231"/>
      <c r="T2040" s="231"/>
      <c r="U2040" s="240"/>
    </row>
    <row r="2041" spans="17:21" x14ac:dyDescent="0.15">
      <c r="Q2041" s="137"/>
      <c r="R2041" s="230"/>
      <c r="S2041" s="231"/>
      <c r="T2041" s="231"/>
      <c r="U2041" s="240"/>
    </row>
    <row r="2042" spans="17:21" x14ac:dyDescent="0.15">
      <c r="Q2042" s="137"/>
      <c r="R2042" s="230"/>
      <c r="S2042" s="231"/>
      <c r="T2042" s="231"/>
      <c r="U2042" s="240"/>
    </row>
    <row r="2043" spans="17:21" x14ac:dyDescent="0.15">
      <c r="Q2043" s="137"/>
      <c r="R2043" s="230"/>
      <c r="S2043" s="231"/>
      <c r="T2043" s="231"/>
      <c r="U2043" s="240"/>
    </row>
    <row r="2044" spans="17:21" x14ac:dyDescent="0.15">
      <c r="Q2044" s="137"/>
      <c r="R2044" s="230"/>
      <c r="S2044" s="231"/>
      <c r="T2044" s="231"/>
      <c r="U2044" s="240"/>
    </row>
    <row r="2045" spans="17:21" x14ac:dyDescent="0.15">
      <c r="Q2045" s="137"/>
      <c r="R2045" s="230"/>
      <c r="S2045" s="231"/>
      <c r="T2045" s="231"/>
      <c r="U2045" s="240"/>
    </row>
    <row r="2046" spans="17:21" x14ac:dyDescent="0.15">
      <c r="Q2046" s="137"/>
      <c r="R2046" s="230"/>
      <c r="S2046" s="231"/>
      <c r="T2046" s="231"/>
      <c r="U2046" s="240"/>
    </row>
    <row r="2047" spans="17:21" x14ac:dyDescent="0.15">
      <c r="Q2047" s="137"/>
      <c r="R2047" s="230"/>
      <c r="S2047" s="231"/>
      <c r="T2047" s="231"/>
      <c r="U2047" s="240"/>
    </row>
    <row r="2048" spans="17:21" x14ac:dyDescent="0.15">
      <c r="Q2048" s="137"/>
      <c r="R2048" s="230"/>
      <c r="S2048" s="231"/>
      <c r="T2048" s="231"/>
      <c r="U2048" s="240"/>
    </row>
    <row r="2049" spans="17:21" x14ac:dyDescent="0.15">
      <c r="Q2049" s="137"/>
      <c r="R2049" s="230"/>
      <c r="S2049" s="231"/>
      <c r="T2049" s="231"/>
      <c r="U2049" s="240"/>
    </row>
    <row r="2050" spans="17:21" x14ac:dyDescent="0.15">
      <c r="Q2050" s="137"/>
      <c r="R2050" s="230"/>
      <c r="S2050" s="231"/>
      <c r="T2050" s="231"/>
      <c r="U2050" s="240"/>
    </row>
    <row r="2051" spans="17:21" x14ac:dyDescent="0.15">
      <c r="Q2051" s="137"/>
      <c r="R2051" s="230"/>
      <c r="S2051" s="231"/>
      <c r="T2051" s="231"/>
      <c r="U2051" s="240"/>
    </row>
    <row r="2052" spans="17:21" x14ac:dyDescent="0.15">
      <c r="Q2052" s="137"/>
      <c r="R2052" s="230"/>
      <c r="S2052" s="231"/>
      <c r="T2052" s="231"/>
      <c r="U2052" s="240"/>
    </row>
    <row r="2053" spans="17:21" x14ac:dyDescent="0.15">
      <c r="Q2053" s="137"/>
      <c r="R2053" s="230"/>
      <c r="S2053" s="231"/>
      <c r="T2053" s="231"/>
      <c r="U2053" s="240"/>
    </row>
    <row r="2054" spans="17:21" x14ac:dyDescent="0.15">
      <c r="Q2054" s="137"/>
      <c r="R2054" s="230"/>
      <c r="S2054" s="231"/>
      <c r="T2054" s="231"/>
      <c r="U2054" s="240"/>
    </row>
    <row r="2055" spans="17:21" x14ac:dyDescent="0.15">
      <c r="Q2055" s="137"/>
      <c r="R2055" s="230"/>
      <c r="S2055" s="231"/>
      <c r="T2055" s="231"/>
      <c r="U2055" s="240"/>
    </row>
    <row r="2056" spans="17:21" x14ac:dyDescent="0.15">
      <c r="Q2056" s="137"/>
      <c r="R2056" s="230"/>
      <c r="S2056" s="231"/>
      <c r="T2056" s="231"/>
      <c r="U2056" s="240"/>
    </row>
    <row r="2057" spans="17:21" x14ac:dyDescent="0.15">
      <c r="Q2057" s="137"/>
      <c r="R2057" s="230"/>
      <c r="S2057" s="231"/>
      <c r="T2057" s="231"/>
      <c r="U2057" s="241"/>
    </row>
    <row r="2058" spans="17:21" x14ac:dyDescent="0.15">
      <c r="Q2058" s="137"/>
      <c r="R2058" s="230"/>
      <c r="S2058" s="231"/>
      <c r="T2058" s="231"/>
      <c r="U2058" s="240"/>
    </row>
    <row r="2059" spans="17:21" x14ac:dyDescent="0.15">
      <c r="Q2059" s="137"/>
      <c r="R2059" s="230"/>
      <c r="S2059" s="231"/>
      <c r="T2059" s="231"/>
      <c r="U2059" s="241"/>
    </row>
    <row r="2060" spans="17:21" x14ac:dyDescent="0.15">
      <c r="Q2060" s="137"/>
      <c r="R2060" s="230"/>
      <c r="S2060" s="231"/>
      <c r="T2060" s="231"/>
      <c r="U2060" s="240"/>
    </row>
    <row r="2061" spans="17:21" x14ac:dyDescent="0.15">
      <c r="Q2061" s="137"/>
      <c r="R2061" s="230"/>
      <c r="S2061" s="231"/>
      <c r="T2061" s="231"/>
      <c r="U2061" s="241"/>
    </row>
    <row r="2062" spans="17:21" x14ac:dyDescent="0.15">
      <c r="Q2062" s="137"/>
      <c r="R2062" s="230"/>
      <c r="S2062" s="231"/>
      <c r="T2062" s="231"/>
      <c r="U2062" s="240"/>
    </row>
    <row r="2063" spans="17:21" x14ac:dyDescent="0.15">
      <c r="Q2063" s="137"/>
      <c r="R2063" s="230"/>
      <c r="S2063" s="231"/>
      <c r="T2063" s="231"/>
      <c r="U2063" s="241"/>
    </row>
    <row r="2064" spans="17:21" x14ac:dyDescent="0.15">
      <c r="Q2064" s="137"/>
      <c r="R2064" s="230"/>
      <c r="S2064" s="231"/>
      <c r="T2064" s="231"/>
      <c r="U2064" s="240"/>
    </row>
    <row r="2065" spans="17:21" x14ac:dyDescent="0.15">
      <c r="Q2065" s="137"/>
      <c r="R2065" s="230"/>
      <c r="S2065" s="231"/>
      <c r="T2065" s="231"/>
      <c r="U2065" s="241"/>
    </row>
    <row r="2066" spans="17:21" x14ac:dyDescent="0.15">
      <c r="Q2066" s="137"/>
      <c r="R2066" s="230"/>
      <c r="S2066" s="231"/>
      <c r="T2066" s="231"/>
      <c r="U2066" s="240"/>
    </row>
    <row r="2067" spans="17:21" x14ac:dyDescent="0.15">
      <c r="Q2067" s="137"/>
      <c r="R2067" s="230"/>
      <c r="S2067" s="231"/>
      <c r="T2067" s="231"/>
      <c r="U2067" s="241"/>
    </row>
    <row r="2068" spans="17:21" x14ac:dyDescent="0.15">
      <c r="Q2068" s="137"/>
      <c r="R2068" s="230"/>
      <c r="S2068" s="231"/>
      <c r="T2068" s="231"/>
      <c r="U2068" s="240"/>
    </row>
    <row r="2069" spans="17:21" x14ac:dyDescent="0.15">
      <c r="Q2069" s="137"/>
      <c r="R2069" s="230"/>
      <c r="S2069" s="231"/>
      <c r="T2069" s="231"/>
      <c r="U2069" s="241"/>
    </row>
    <row r="2070" spans="17:21" x14ac:dyDescent="0.15">
      <c r="Q2070" s="137"/>
      <c r="R2070" s="230"/>
      <c r="S2070" s="231"/>
      <c r="T2070" s="231"/>
      <c r="U2070" s="240"/>
    </row>
    <row r="2071" spans="17:21" x14ac:dyDescent="0.15">
      <c r="Q2071" s="137"/>
      <c r="R2071" s="230"/>
      <c r="S2071" s="231"/>
      <c r="T2071" s="231"/>
      <c r="U2071" s="241"/>
    </row>
    <row r="2072" spans="17:21" x14ac:dyDescent="0.15">
      <c r="Q2072" s="137"/>
      <c r="R2072" s="230"/>
      <c r="S2072" s="231"/>
      <c r="T2072" s="231"/>
      <c r="U2072" s="240"/>
    </row>
    <row r="2073" spans="17:21" x14ac:dyDescent="0.15">
      <c r="Q2073" s="137"/>
      <c r="R2073" s="230"/>
      <c r="S2073" s="231"/>
      <c r="T2073" s="231"/>
      <c r="U2073" s="241"/>
    </row>
    <row r="2074" spans="17:21" x14ac:dyDescent="0.15">
      <c r="Q2074" s="137"/>
      <c r="R2074" s="230"/>
      <c r="S2074" s="231"/>
      <c r="T2074" s="231"/>
      <c r="U2074" s="240"/>
    </row>
    <row r="2075" spans="17:21" x14ac:dyDescent="0.15">
      <c r="Q2075" s="137"/>
      <c r="R2075" s="230"/>
      <c r="S2075" s="231"/>
      <c r="T2075" s="231"/>
      <c r="U2075" s="241"/>
    </row>
    <row r="2076" spans="17:21" x14ac:dyDescent="0.15">
      <c r="Q2076" s="137"/>
      <c r="R2076" s="230"/>
      <c r="S2076" s="231"/>
      <c r="T2076" s="231"/>
      <c r="U2076" s="240"/>
    </row>
    <row r="2077" spans="17:21" x14ac:dyDescent="0.15">
      <c r="Q2077" s="137"/>
      <c r="R2077" s="230"/>
      <c r="S2077" s="231"/>
      <c r="T2077" s="231"/>
      <c r="U2077" s="241"/>
    </row>
    <row r="2078" spans="17:21" x14ac:dyDescent="0.15">
      <c r="Q2078" s="137"/>
      <c r="R2078" s="230"/>
      <c r="S2078" s="231"/>
      <c r="T2078" s="231"/>
      <c r="U2078" s="240"/>
    </row>
    <row r="2079" spans="17:21" x14ac:dyDescent="0.15">
      <c r="Q2079" s="137"/>
      <c r="R2079" s="230"/>
      <c r="S2079" s="231"/>
      <c r="T2079" s="231"/>
      <c r="U2079" s="241"/>
    </row>
    <row r="2080" spans="17:21" x14ac:dyDescent="0.15">
      <c r="Q2080" s="137"/>
      <c r="R2080" s="230"/>
      <c r="S2080" s="231"/>
      <c r="T2080" s="231"/>
      <c r="U2080" s="240"/>
    </row>
    <row r="2081" spans="17:21" x14ac:dyDescent="0.15">
      <c r="Q2081" s="137"/>
      <c r="R2081" s="230"/>
      <c r="S2081" s="231"/>
      <c r="T2081" s="231"/>
      <c r="U2081" s="240"/>
    </row>
    <row r="2082" spans="17:21" x14ac:dyDescent="0.15">
      <c r="Q2082" s="137"/>
      <c r="R2082" s="230"/>
      <c r="S2082" s="231"/>
      <c r="T2082" s="231"/>
      <c r="U2082" s="240"/>
    </row>
    <row r="2083" spans="17:21" x14ac:dyDescent="0.15">
      <c r="Q2083" s="137"/>
      <c r="R2083" s="230"/>
      <c r="S2083" s="231"/>
      <c r="T2083" s="231"/>
      <c r="U2083" s="241"/>
    </row>
    <row r="2084" spans="17:21" x14ac:dyDescent="0.15">
      <c r="Q2084" s="137"/>
      <c r="R2084" s="230"/>
      <c r="S2084" s="231"/>
      <c r="T2084" s="231"/>
      <c r="U2084" s="240"/>
    </row>
    <row r="2085" spans="17:21" x14ac:dyDescent="0.15">
      <c r="Q2085" s="137"/>
      <c r="R2085" s="230"/>
      <c r="S2085" s="231"/>
      <c r="T2085" s="231"/>
      <c r="U2085" s="241"/>
    </row>
    <row r="2086" spans="17:21" x14ac:dyDescent="0.15">
      <c r="Q2086" s="137"/>
      <c r="R2086" s="230"/>
      <c r="S2086" s="231"/>
      <c r="T2086" s="231"/>
      <c r="U2086" s="240"/>
    </row>
    <row r="2087" spans="17:21" x14ac:dyDescent="0.15">
      <c r="Q2087" s="137"/>
      <c r="R2087" s="230"/>
      <c r="S2087" s="231"/>
      <c r="T2087" s="231"/>
      <c r="U2087" s="241"/>
    </row>
    <row r="2088" spans="17:21" x14ac:dyDescent="0.15">
      <c r="Q2088" s="137"/>
      <c r="R2088" s="230"/>
      <c r="S2088" s="231"/>
      <c r="T2088" s="231"/>
      <c r="U2088" s="240"/>
    </row>
    <row r="2089" spans="17:21" x14ac:dyDescent="0.15">
      <c r="Q2089" s="137"/>
      <c r="R2089" s="230"/>
      <c r="S2089" s="231"/>
      <c r="T2089" s="231"/>
      <c r="U2089" s="241"/>
    </row>
    <row r="2090" spans="17:21" x14ac:dyDescent="0.15">
      <c r="Q2090" s="137"/>
      <c r="R2090" s="230"/>
      <c r="S2090" s="231"/>
      <c r="T2090" s="231"/>
      <c r="U2090" s="240"/>
    </row>
    <row r="2091" spans="17:21" x14ac:dyDescent="0.15">
      <c r="Q2091" s="137"/>
      <c r="R2091" s="230"/>
      <c r="S2091" s="231"/>
      <c r="T2091" s="231"/>
      <c r="U2091" s="241"/>
    </row>
    <row r="2092" spans="17:21" x14ac:dyDescent="0.15">
      <c r="Q2092" s="137"/>
      <c r="R2092" s="230"/>
      <c r="S2092" s="231"/>
      <c r="T2092" s="231"/>
      <c r="U2092" s="240"/>
    </row>
    <row r="2093" spans="17:21" x14ac:dyDescent="0.15">
      <c r="Q2093" s="137"/>
      <c r="R2093" s="230"/>
      <c r="S2093" s="231"/>
      <c r="T2093" s="231"/>
      <c r="U2093" s="241"/>
    </row>
    <row r="2094" spans="17:21" x14ac:dyDescent="0.15">
      <c r="Q2094" s="137"/>
      <c r="R2094" s="230"/>
      <c r="S2094" s="231"/>
      <c r="T2094" s="231"/>
      <c r="U2094" s="240"/>
    </row>
    <row r="2095" spans="17:21" x14ac:dyDescent="0.15">
      <c r="Q2095" s="137"/>
      <c r="R2095" s="230"/>
      <c r="S2095" s="231"/>
      <c r="T2095" s="231"/>
      <c r="U2095" s="241"/>
    </row>
    <row r="2096" spans="17:21" x14ac:dyDescent="0.15">
      <c r="Q2096" s="137"/>
      <c r="R2096" s="230"/>
      <c r="S2096" s="231"/>
      <c r="T2096" s="231"/>
      <c r="U2096" s="240"/>
    </row>
    <row r="2097" spans="17:21" x14ac:dyDescent="0.15">
      <c r="Q2097" s="137"/>
      <c r="R2097" s="230"/>
      <c r="S2097" s="231"/>
      <c r="T2097" s="231"/>
      <c r="U2097" s="241"/>
    </row>
    <row r="2098" spans="17:21" x14ac:dyDescent="0.15">
      <c r="Q2098" s="137"/>
      <c r="R2098" s="230"/>
      <c r="S2098" s="231"/>
      <c r="T2098" s="231"/>
      <c r="U2098" s="240"/>
    </row>
    <row r="2099" spans="17:21" x14ac:dyDescent="0.15">
      <c r="Q2099" s="137"/>
      <c r="R2099" s="230"/>
      <c r="S2099" s="231"/>
      <c r="T2099" s="231"/>
      <c r="U2099" s="241"/>
    </row>
    <row r="2100" spans="17:21" x14ac:dyDescent="0.15">
      <c r="Q2100" s="137"/>
      <c r="R2100" s="230"/>
      <c r="S2100" s="231"/>
      <c r="T2100" s="231"/>
      <c r="U2100" s="240"/>
    </row>
    <row r="2101" spans="17:21" x14ac:dyDescent="0.15">
      <c r="Q2101" s="137"/>
      <c r="R2101" s="230"/>
      <c r="S2101" s="231"/>
      <c r="T2101" s="231"/>
      <c r="U2101" s="241"/>
    </row>
    <row r="2102" spans="17:21" x14ac:dyDescent="0.15">
      <c r="Q2102" s="137"/>
      <c r="R2102" s="230"/>
      <c r="S2102" s="231"/>
      <c r="T2102" s="231"/>
      <c r="U2102" s="240"/>
    </row>
    <row r="2103" spans="17:21" x14ac:dyDescent="0.15">
      <c r="Q2103" s="137"/>
      <c r="R2103" s="230"/>
      <c r="S2103" s="231"/>
      <c r="T2103" s="231"/>
      <c r="U2103" s="241"/>
    </row>
    <row r="2104" spans="17:21" x14ac:dyDescent="0.15">
      <c r="Q2104" s="137"/>
      <c r="R2104" s="230"/>
      <c r="S2104" s="231"/>
      <c r="T2104" s="231"/>
      <c r="U2104" s="240"/>
    </row>
    <row r="2105" spans="17:21" x14ac:dyDescent="0.15">
      <c r="Q2105" s="137"/>
      <c r="R2105" s="230"/>
      <c r="S2105" s="231"/>
      <c r="T2105" s="231"/>
      <c r="U2105" s="241"/>
    </row>
    <row r="2106" spans="17:21" x14ac:dyDescent="0.15">
      <c r="Q2106" s="137"/>
      <c r="R2106" s="230"/>
      <c r="S2106" s="231"/>
      <c r="T2106" s="231"/>
      <c r="U2106" s="240"/>
    </row>
    <row r="2107" spans="17:21" x14ac:dyDescent="0.15">
      <c r="Q2107" s="137"/>
      <c r="R2107" s="230"/>
      <c r="S2107" s="231"/>
      <c r="T2107" s="231"/>
      <c r="U2107" s="241"/>
    </row>
    <row r="2108" spans="17:21" x14ac:dyDescent="0.15">
      <c r="Q2108" s="137"/>
      <c r="R2108" s="230"/>
      <c r="S2108" s="231"/>
      <c r="T2108" s="231"/>
      <c r="U2108" s="240"/>
    </row>
    <row r="2109" spans="17:21" x14ac:dyDescent="0.15">
      <c r="Q2109" s="137"/>
      <c r="R2109" s="230"/>
      <c r="S2109" s="231"/>
      <c r="T2109" s="231"/>
      <c r="U2109" s="241"/>
    </row>
    <row r="2110" spans="17:21" x14ac:dyDescent="0.15">
      <c r="Q2110" s="137"/>
      <c r="R2110" s="230"/>
      <c r="S2110" s="231"/>
      <c r="T2110" s="231"/>
      <c r="U2110" s="240"/>
    </row>
    <row r="2111" spans="17:21" x14ac:dyDescent="0.15">
      <c r="Q2111" s="137"/>
      <c r="R2111" s="230"/>
      <c r="S2111" s="231"/>
      <c r="T2111" s="231"/>
      <c r="U2111" s="241"/>
    </row>
    <row r="2112" spans="17:21" x14ac:dyDescent="0.15">
      <c r="Q2112" s="137"/>
      <c r="R2112" s="230"/>
      <c r="S2112" s="231"/>
      <c r="T2112" s="231"/>
      <c r="U2112" s="240"/>
    </row>
    <row r="2113" spans="17:21" x14ac:dyDescent="0.15">
      <c r="Q2113" s="137"/>
      <c r="R2113" s="230"/>
      <c r="S2113" s="231"/>
      <c r="T2113" s="231"/>
      <c r="U2113" s="242"/>
    </row>
    <row r="2114" spans="17:21" x14ac:dyDescent="0.15">
      <c r="Q2114" s="137"/>
      <c r="R2114" s="230"/>
      <c r="S2114" s="231"/>
      <c r="T2114" s="231"/>
      <c r="U2114" s="240"/>
    </row>
    <row r="2115" spans="17:21" x14ac:dyDescent="0.15">
      <c r="Q2115" s="137"/>
      <c r="R2115" s="230"/>
      <c r="S2115" s="231"/>
      <c r="T2115" s="231"/>
      <c r="U2115" s="240"/>
    </row>
    <row r="2116" spans="17:21" x14ac:dyDescent="0.15">
      <c r="Q2116" s="137"/>
      <c r="R2116" s="230"/>
      <c r="S2116" s="231"/>
      <c r="T2116" s="231"/>
      <c r="U2116" s="241"/>
    </row>
    <row r="2117" spans="17:21" x14ac:dyDescent="0.15">
      <c r="Q2117" s="137"/>
      <c r="R2117" s="230"/>
      <c r="S2117" s="231"/>
      <c r="T2117" s="231"/>
      <c r="U2117" s="240"/>
    </row>
    <row r="2118" spans="17:21" x14ac:dyDescent="0.15">
      <c r="Q2118" s="137"/>
      <c r="R2118" s="230"/>
      <c r="S2118" s="231"/>
      <c r="T2118" s="231"/>
      <c r="U2118" s="241"/>
    </row>
    <row r="2119" spans="17:21" x14ac:dyDescent="0.15">
      <c r="Q2119" s="137"/>
      <c r="R2119" s="230"/>
      <c r="S2119" s="231"/>
      <c r="T2119" s="231"/>
      <c r="U2119" s="240"/>
    </row>
    <row r="2120" spans="17:21" x14ac:dyDescent="0.15">
      <c r="Q2120" s="137"/>
      <c r="R2120" s="230"/>
      <c r="S2120" s="231"/>
      <c r="T2120" s="231"/>
      <c r="U2120" s="241"/>
    </row>
    <row r="2121" spans="17:21" x14ac:dyDescent="0.15">
      <c r="Q2121" s="137"/>
      <c r="R2121" s="230"/>
      <c r="S2121" s="231"/>
      <c r="T2121" s="231"/>
      <c r="U2121" s="240"/>
    </row>
    <row r="2122" spans="17:21" x14ac:dyDescent="0.15">
      <c r="Q2122" s="137"/>
      <c r="R2122" s="230"/>
      <c r="S2122" s="231"/>
      <c r="T2122" s="231"/>
      <c r="U2122" s="241"/>
    </row>
    <row r="2123" spans="17:21" x14ac:dyDescent="0.15">
      <c r="Q2123" s="137"/>
      <c r="R2123" s="230"/>
      <c r="S2123" s="231"/>
      <c r="T2123" s="231"/>
      <c r="U2123" s="240"/>
    </row>
    <row r="2124" spans="17:21" x14ac:dyDescent="0.15">
      <c r="Q2124" s="137"/>
      <c r="R2124" s="230"/>
      <c r="S2124" s="231"/>
      <c r="T2124" s="231"/>
      <c r="U2124" s="241"/>
    </row>
    <row r="2125" spans="17:21" x14ac:dyDescent="0.15">
      <c r="Q2125" s="137"/>
      <c r="R2125" s="230"/>
      <c r="S2125" s="231"/>
      <c r="T2125" s="231"/>
      <c r="U2125" s="240"/>
    </row>
    <row r="2126" spans="17:21" x14ac:dyDescent="0.15">
      <c r="Q2126" s="137"/>
      <c r="R2126" s="230"/>
      <c r="S2126" s="231"/>
      <c r="T2126" s="231"/>
      <c r="U2126" s="241"/>
    </row>
    <row r="2127" spans="17:21" x14ac:dyDescent="0.15">
      <c r="Q2127" s="137"/>
      <c r="R2127" s="230"/>
      <c r="S2127" s="231"/>
      <c r="T2127" s="231"/>
      <c r="U2127" s="240"/>
    </row>
    <row r="2128" spans="17:21" x14ac:dyDescent="0.15">
      <c r="Q2128" s="137"/>
      <c r="R2128" s="230"/>
      <c r="S2128" s="231"/>
      <c r="T2128" s="231"/>
      <c r="U2128" s="241"/>
    </row>
    <row r="2129" spans="17:21" x14ac:dyDescent="0.15">
      <c r="Q2129" s="137"/>
      <c r="R2129" s="230"/>
      <c r="S2129" s="231"/>
      <c r="T2129" s="231"/>
      <c r="U2129" s="240"/>
    </row>
    <row r="2130" spans="17:21" x14ac:dyDescent="0.15">
      <c r="Q2130" s="137"/>
      <c r="R2130" s="230"/>
      <c r="S2130" s="231"/>
      <c r="T2130" s="231"/>
      <c r="U2130" s="241"/>
    </row>
    <row r="2131" spans="17:21" x14ac:dyDescent="0.15">
      <c r="Q2131" s="137"/>
      <c r="R2131" s="230"/>
      <c r="S2131" s="231"/>
      <c r="T2131" s="231"/>
      <c r="U2131" s="240"/>
    </row>
    <row r="2132" spans="17:21" x14ac:dyDescent="0.15">
      <c r="Q2132" s="137"/>
      <c r="R2132" s="230"/>
      <c r="S2132" s="231"/>
      <c r="T2132" s="231"/>
      <c r="U2132" s="241"/>
    </row>
    <row r="2133" spans="17:21" x14ac:dyDescent="0.15">
      <c r="Q2133" s="137"/>
      <c r="R2133" s="230"/>
      <c r="S2133" s="231"/>
      <c r="T2133" s="231"/>
      <c r="U2133" s="240"/>
    </row>
    <row r="2134" spans="17:21" x14ac:dyDescent="0.15">
      <c r="Q2134" s="137"/>
      <c r="R2134" s="230"/>
      <c r="S2134" s="231"/>
      <c r="T2134" s="231"/>
      <c r="U2134" s="241"/>
    </row>
    <row r="2135" spans="17:21" x14ac:dyDescent="0.15">
      <c r="Q2135" s="137"/>
      <c r="R2135" s="230"/>
      <c r="S2135" s="231"/>
      <c r="T2135" s="231"/>
      <c r="U2135" s="240"/>
    </row>
    <row r="2136" spans="17:21" x14ac:dyDescent="0.15">
      <c r="Q2136" s="137"/>
      <c r="R2136" s="230"/>
      <c r="S2136" s="231"/>
      <c r="T2136" s="231"/>
      <c r="U2136" s="241"/>
    </row>
    <row r="2137" spans="17:21" x14ac:dyDescent="0.15">
      <c r="Q2137" s="137"/>
      <c r="R2137" s="230"/>
      <c r="S2137" s="231"/>
      <c r="T2137" s="231"/>
      <c r="U2137" s="240"/>
    </row>
    <row r="2138" spans="17:21" x14ac:dyDescent="0.15">
      <c r="Q2138" s="137"/>
      <c r="R2138" s="230"/>
      <c r="S2138" s="231"/>
      <c r="T2138" s="231"/>
      <c r="U2138" s="241"/>
    </row>
    <row r="2139" spans="17:21" x14ac:dyDescent="0.15">
      <c r="Q2139" s="137"/>
      <c r="R2139" s="230"/>
      <c r="S2139" s="231"/>
      <c r="T2139" s="231"/>
      <c r="U2139" s="240"/>
    </row>
    <row r="2140" spans="17:21" x14ac:dyDescent="0.15">
      <c r="Q2140" s="137"/>
      <c r="R2140" s="230"/>
      <c r="S2140" s="231"/>
      <c r="T2140" s="231"/>
      <c r="U2140" s="241"/>
    </row>
    <row r="2141" spans="17:21" x14ac:dyDescent="0.15">
      <c r="Q2141" s="137"/>
      <c r="R2141" s="230"/>
      <c r="S2141" s="231"/>
      <c r="T2141" s="231"/>
      <c r="U2141" s="240"/>
    </row>
    <row r="2142" spans="17:21" x14ac:dyDescent="0.15">
      <c r="Q2142" s="137"/>
      <c r="R2142" s="230"/>
      <c r="S2142" s="231"/>
      <c r="T2142" s="231"/>
      <c r="U2142" s="241"/>
    </row>
    <row r="2143" spans="17:21" x14ac:dyDescent="0.15">
      <c r="Q2143" s="137"/>
      <c r="R2143" s="230"/>
      <c r="S2143" s="231"/>
      <c r="T2143" s="231"/>
      <c r="U2143" s="240"/>
    </row>
    <row r="2144" spans="17:21" x14ac:dyDescent="0.15">
      <c r="Q2144" s="137"/>
      <c r="R2144" s="230"/>
      <c r="S2144" s="231"/>
      <c r="T2144" s="231"/>
      <c r="U2144" s="242"/>
    </row>
    <row r="2145" spans="17:21" x14ac:dyDescent="0.15">
      <c r="Q2145" s="137"/>
      <c r="R2145" s="230"/>
      <c r="S2145" s="231"/>
      <c r="T2145" s="231"/>
      <c r="U2145" s="240"/>
    </row>
    <row r="2146" spans="17:21" x14ac:dyDescent="0.15">
      <c r="Q2146" s="137"/>
      <c r="R2146" s="230"/>
      <c r="S2146" s="231"/>
      <c r="T2146" s="231"/>
      <c r="U2146" s="240"/>
    </row>
    <row r="2147" spans="17:21" x14ac:dyDescent="0.15">
      <c r="Q2147" s="137"/>
      <c r="R2147" s="230"/>
      <c r="S2147" s="231"/>
      <c r="T2147" s="231"/>
      <c r="U2147" s="241"/>
    </row>
    <row r="2148" spans="17:21" x14ac:dyDescent="0.15">
      <c r="Q2148" s="137"/>
      <c r="R2148" s="230"/>
      <c r="S2148" s="231"/>
      <c r="T2148" s="231"/>
      <c r="U2148" s="240"/>
    </row>
    <row r="2149" spans="17:21" x14ac:dyDescent="0.15">
      <c r="Q2149" s="137"/>
      <c r="R2149" s="230"/>
      <c r="S2149" s="231"/>
      <c r="T2149" s="231"/>
      <c r="U2149" s="241"/>
    </row>
    <row r="2150" spans="17:21" x14ac:dyDescent="0.15">
      <c r="Q2150" s="137"/>
      <c r="R2150" s="230"/>
      <c r="S2150" s="231"/>
      <c r="T2150" s="231"/>
      <c r="U2150" s="240"/>
    </row>
    <row r="2151" spans="17:21" x14ac:dyDescent="0.15">
      <c r="Q2151" s="137"/>
      <c r="R2151" s="230"/>
      <c r="S2151" s="231"/>
      <c r="T2151" s="231"/>
      <c r="U2151" s="241"/>
    </row>
    <row r="2152" spans="17:21" x14ac:dyDescent="0.15">
      <c r="Q2152" s="137"/>
      <c r="R2152" s="230"/>
      <c r="S2152" s="231"/>
      <c r="T2152" s="231"/>
      <c r="U2152" s="240"/>
    </row>
    <row r="2153" spans="17:21" x14ac:dyDescent="0.15">
      <c r="Q2153" s="137"/>
      <c r="R2153" s="230"/>
      <c r="S2153" s="231"/>
      <c r="T2153" s="231"/>
      <c r="U2153" s="241"/>
    </row>
    <row r="2154" spans="17:21" x14ac:dyDescent="0.15">
      <c r="Q2154" s="137"/>
      <c r="R2154" s="230"/>
      <c r="S2154" s="231"/>
      <c r="T2154" s="231"/>
      <c r="U2154" s="240"/>
    </row>
    <row r="2155" spans="17:21" x14ac:dyDescent="0.15">
      <c r="Q2155" s="137"/>
      <c r="R2155" s="230"/>
      <c r="S2155" s="231"/>
      <c r="T2155" s="231"/>
      <c r="U2155" s="241"/>
    </row>
    <row r="2156" spans="17:21" x14ac:dyDescent="0.15">
      <c r="Q2156" s="137"/>
      <c r="R2156" s="230"/>
      <c r="S2156" s="231"/>
      <c r="T2156" s="231"/>
      <c r="U2156" s="240"/>
    </row>
    <row r="2157" spans="17:21" x14ac:dyDescent="0.15">
      <c r="Q2157" s="137"/>
      <c r="R2157" s="230"/>
      <c r="S2157" s="231"/>
      <c r="T2157" s="231"/>
      <c r="U2157" s="241"/>
    </row>
    <row r="2158" spans="17:21" x14ac:dyDescent="0.15">
      <c r="Q2158" s="137"/>
      <c r="R2158" s="230"/>
      <c r="S2158" s="231"/>
      <c r="T2158" s="231"/>
      <c r="U2158" s="240"/>
    </row>
    <row r="2159" spans="17:21" x14ac:dyDescent="0.15">
      <c r="Q2159" s="137"/>
      <c r="R2159" s="230"/>
      <c r="S2159" s="231"/>
      <c r="T2159" s="231"/>
      <c r="U2159" s="241"/>
    </row>
    <row r="2160" spans="17:21" x14ac:dyDescent="0.15">
      <c r="Q2160" s="137"/>
      <c r="R2160" s="230"/>
      <c r="S2160" s="231"/>
      <c r="T2160" s="231"/>
      <c r="U2160" s="240"/>
    </row>
    <row r="2161" spans="17:21" x14ac:dyDescent="0.15">
      <c r="Q2161" s="137"/>
      <c r="R2161" s="230"/>
      <c r="S2161" s="231"/>
      <c r="T2161" s="231"/>
      <c r="U2161" s="241"/>
    </row>
    <row r="2162" spans="17:21" x14ac:dyDescent="0.15">
      <c r="Q2162" s="137"/>
      <c r="R2162" s="230"/>
      <c r="S2162" s="231"/>
      <c r="T2162" s="231"/>
      <c r="U2162" s="240"/>
    </row>
    <row r="2163" spans="17:21" x14ac:dyDescent="0.15">
      <c r="Q2163" s="137"/>
      <c r="R2163" s="230"/>
      <c r="S2163" s="231"/>
      <c r="T2163" s="231"/>
      <c r="U2163" s="241"/>
    </row>
    <row r="2164" spans="17:21" x14ac:dyDescent="0.15">
      <c r="Q2164" s="137"/>
      <c r="R2164" s="230"/>
      <c r="S2164" s="231"/>
      <c r="T2164" s="231"/>
      <c r="U2164" s="240"/>
    </row>
    <row r="2165" spans="17:21" x14ac:dyDescent="0.15">
      <c r="Q2165" s="137"/>
      <c r="R2165" s="230"/>
      <c r="S2165" s="231"/>
      <c r="T2165" s="231"/>
      <c r="U2165" s="241"/>
    </row>
    <row r="2166" spans="17:21" x14ac:dyDescent="0.15">
      <c r="Q2166" s="137"/>
      <c r="R2166" s="230"/>
      <c r="S2166" s="231"/>
      <c r="T2166" s="231"/>
      <c r="U2166" s="240"/>
    </row>
    <row r="2167" spans="17:21" x14ac:dyDescent="0.15">
      <c r="Q2167" s="137"/>
      <c r="R2167" s="230"/>
      <c r="S2167" s="231"/>
      <c r="T2167" s="231"/>
      <c r="U2167" s="241"/>
    </row>
    <row r="2168" spans="17:21" x14ac:dyDescent="0.15">
      <c r="Q2168" s="137"/>
      <c r="R2168" s="230"/>
      <c r="S2168" s="231"/>
      <c r="T2168" s="231"/>
      <c r="U2168" s="240"/>
    </row>
    <row r="2169" spans="17:21" x14ac:dyDescent="0.15">
      <c r="Q2169" s="137"/>
      <c r="R2169" s="230"/>
      <c r="S2169" s="231"/>
      <c r="T2169" s="231"/>
      <c r="U2169" s="241"/>
    </row>
    <row r="2170" spans="17:21" x14ac:dyDescent="0.15">
      <c r="Q2170" s="137"/>
      <c r="R2170" s="230"/>
      <c r="S2170" s="231"/>
      <c r="T2170" s="231"/>
      <c r="U2170" s="240"/>
    </row>
    <row r="2171" spans="17:21" x14ac:dyDescent="0.15">
      <c r="Q2171" s="137"/>
      <c r="R2171" s="230"/>
      <c r="S2171" s="231"/>
      <c r="T2171" s="231"/>
      <c r="U2171" s="241"/>
    </row>
    <row r="2172" spans="17:21" x14ac:dyDescent="0.15">
      <c r="Q2172" s="137"/>
      <c r="R2172" s="230"/>
      <c r="S2172" s="231"/>
      <c r="T2172" s="231"/>
      <c r="U2172" s="240"/>
    </row>
    <row r="2173" spans="17:21" x14ac:dyDescent="0.15">
      <c r="Q2173" s="137"/>
      <c r="R2173" s="230"/>
      <c r="S2173" s="231"/>
      <c r="T2173" s="231"/>
      <c r="U2173" s="241"/>
    </row>
    <row r="2174" spans="17:21" x14ac:dyDescent="0.15">
      <c r="Q2174" s="137"/>
      <c r="R2174" s="230"/>
      <c r="S2174" s="231"/>
      <c r="T2174" s="231"/>
      <c r="U2174" s="240"/>
    </row>
    <row r="2175" spans="17:21" x14ac:dyDescent="0.15">
      <c r="Q2175" s="137"/>
      <c r="R2175" s="230"/>
      <c r="S2175" s="231"/>
      <c r="T2175" s="231"/>
      <c r="U2175" s="242"/>
    </row>
    <row r="2176" spans="17:21" x14ac:dyDescent="0.15">
      <c r="Q2176" s="137"/>
      <c r="R2176" s="230"/>
      <c r="S2176" s="231"/>
      <c r="T2176" s="231"/>
      <c r="U2176" s="232"/>
    </row>
    <row r="2177" spans="17:21" x14ac:dyDescent="0.15">
      <c r="Q2177" s="137"/>
      <c r="R2177" s="230"/>
      <c r="S2177" s="231"/>
      <c r="T2177" s="231"/>
      <c r="U2177" s="240"/>
    </row>
    <row r="2178" spans="17:21" x14ac:dyDescent="0.15">
      <c r="Q2178" s="137"/>
      <c r="R2178" s="230"/>
      <c r="S2178" s="231"/>
      <c r="T2178" s="231"/>
      <c r="U2178" s="240"/>
    </row>
    <row r="2179" spans="17:21" x14ac:dyDescent="0.15">
      <c r="Q2179" s="137"/>
      <c r="R2179" s="230"/>
      <c r="S2179" s="231"/>
      <c r="T2179" s="231"/>
      <c r="U2179" s="240"/>
    </row>
    <row r="2180" spans="17:21" x14ac:dyDescent="0.15">
      <c r="Q2180" s="137"/>
      <c r="R2180" s="230"/>
      <c r="S2180" s="231"/>
      <c r="T2180" s="231"/>
      <c r="U2180" s="240"/>
    </row>
    <row r="2181" spans="17:21" x14ac:dyDescent="0.15">
      <c r="Q2181" s="137"/>
      <c r="R2181" s="230"/>
      <c r="S2181" s="231"/>
      <c r="T2181" s="231"/>
      <c r="U2181" s="240"/>
    </row>
    <row r="2182" spans="17:21" x14ac:dyDescent="0.15">
      <c r="Q2182" s="137"/>
      <c r="R2182" s="230"/>
      <c r="S2182" s="231"/>
      <c r="T2182" s="231"/>
      <c r="U2182" s="240"/>
    </row>
    <row r="2183" spans="17:21" x14ac:dyDescent="0.15">
      <c r="Q2183" s="137"/>
      <c r="R2183" s="230"/>
      <c r="S2183" s="231"/>
      <c r="T2183" s="231"/>
      <c r="U2183" s="240"/>
    </row>
    <row r="2184" spans="17:21" x14ac:dyDescent="0.15">
      <c r="Q2184" s="137"/>
      <c r="R2184" s="230"/>
      <c r="S2184" s="231"/>
      <c r="T2184" s="231"/>
      <c r="U2184" s="240"/>
    </row>
    <row r="2185" spans="17:21" x14ac:dyDescent="0.15">
      <c r="Q2185" s="137"/>
      <c r="R2185" s="230"/>
      <c r="S2185" s="231"/>
      <c r="T2185" s="231"/>
      <c r="U2185" s="240"/>
    </row>
    <row r="2186" spans="17:21" x14ac:dyDescent="0.15">
      <c r="Q2186" s="137"/>
      <c r="R2186" s="230"/>
      <c r="S2186" s="231"/>
      <c r="T2186" s="231"/>
      <c r="U2186" s="240"/>
    </row>
    <row r="2187" spans="17:21" x14ac:dyDescent="0.15">
      <c r="Q2187" s="137"/>
      <c r="R2187" s="230"/>
      <c r="S2187" s="231"/>
      <c r="T2187" s="231"/>
      <c r="U2187" s="240"/>
    </row>
    <row r="2188" spans="17:21" x14ac:dyDescent="0.15">
      <c r="Q2188" s="137"/>
      <c r="R2188" s="230"/>
      <c r="S2188" s="231"/>
      <c r="T2188" s="231"/>
      <c r="U2188" s="232"/>
    </row>
    <row r="2189" spans="17:21" x14ac:dyDescent="0.15">
      <c r="Q2189" s="137"/>
      <c r="R2189" s="230"/>
      <c r="S2189" s="231"/>
      <c r="T2189" s="231"/>
      <c r="U2189" s="240"/>
    </row>
    <row r="2190" spans="17:21" x14ac:dyDescent="0.15">
      <c r="Q2190" s="137"/>
      <c r="R2190" s="230"/>
      <c r="S2190" s="231"/>
      <c r="T2190" s="231"/>
      <c r="U2190" s="232"/>
    </row>
    <row r="2191" spans="17:21" x14ac:dyDescent="0.15">
      <c r="Q2191" s="137"/>
      <c r="R2191" s="230"/>
      <c r="S2191" s="231"/>
      <c r="T2191" s="231"/>
      <c r="U2191" s="240"/>
    </row>
    <row r="2192" spans="17:21" x14ac:dyDescent="0.15">
      <c r="Q2192" s="137"/>
      <c r="R2192" s="230"/>
      <c r="S2192" s="231"/>
      <c r="T2192" s="231"/>
      <c r="U2192" s="232"/>
    </row>
    <row r="2193" spans="17:21" x14ac:dyDescent="0.15">
      <c r="Q2193" s="137"/>
      <c r="R2193" s="230"/>
      <c r="S2193" s="231"/>
      <c r="T2193" s="231"/>
      <c r="U2193" s="240"/>
    </row>
  </sheetData>
  <pageMargins left="0.43" right="0.38" top="1.01" bottom="0.5" header="0.5" footer="0.5"/>
  <pageSetup scale="89" orientation="portrait" r:id="rId1"/>
  <headerFooter alignWithMargins="0"/>
  <rowBreaks count="22" manualBreakCount="22">
    <brk id="56" max="9" man="1"/>
    <brk id="108" max="9" man="1"/>
    <brk id="164" max="9" man="1"/>
    <brk id="217" max="9" man="1"/>
    <brk id="269" max="9" man="1"/>
    <brk id="322" max="9" man="1"/>
    <brk id="374" max="9" man="1"/>
    <brk id="427" max="9" man="1"/>
    <brk id="477" max="9" man="1"/>
    <brk id="529" max="9" man="1"/>
    <brk id="574" max="9" man="1"/>
    <brk id="612" max="9" man="1"/>
    <brk id="652" max="9" man="1"/>
    <brk id="694" max="9" man="1"/>
    <brk id="747" max="9" man="1"/>
    <brk id="800" max="9" man="1"/>
    <brk id="853" max="9" man="1"/>
    <brk id="906" max="9" man="1"/>
    <brk id="959" max="9" man="1"/>
    <brk id="1012" max="9" man="1"/>
    <brk id="1065" max="9" man="1"/>
    <brk id="1113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59"/>
  <sheetViews>
    <sheetView showGridLines="0" topLeftCell="A22" zoomScale="80" zoomScaleNormal="80" workbookViewId="0">
      <selection activeCell="C16" sqref="C16"/>
    </sheetView>
  </sheetViews>
  <sheetFormatPr defaultColWidth="8" defaultRowHeight="12.75" x14ac:dyDescent="0.2"/>
  <cols>
    <col min="1" max="1" width="18.125" style="11" customWidth="1"/>
    <col min="2" max="2" width="1.5" style="11" customWidth="1"/>
    <col min="3" max="3" width="14.625" style="11" customWidth="1"/>
    <col min="4" max="4" width="13.75" style="11" customWidth="1"/>
    <col min="5" max="5" width="14.5" style="11" customWidth="1"/>
    <col min="6" max="6" width="6.75" style="11" customWidth="1"/>
    <col min="7" max="7" width="3.25" style="11" customWidth="1"/>
    <col min="8" max="8" width="14.625" style="11" customWidth="1"/>
    <col min="9" max="9" width="10.625" style="11" customWidth="1"/>
    <col min="10" max="16384" width="8" style="11"/>
  </cols>
  <sheetData>
    <row r="1" spans="1:9" x14ac:dyDescent="0.2">
      <c r="B1" s="11" t="s">
        <v>300</v>
      </c>
      <c r="C1" s="10"/>
      <c r="D1" s="10"/>
      <c r="E1" s="10"/>
      <c r="F1" s="10"/>
      <c r="G1" s="10"/>
      <c r="H1" s="10"/>
      <c r="I1" s="10"/>
    </row>
    <row r="2" spans="1:9" x14ac:dyDescent="0.2">
      <c r="A2" s="10"/>
      <c r="B2" s="10"/>
      <c r="C2" s="100" t="s">
        <v>310</v>
      </c>
      <c r="D2" s="100"/>
      <c r="E2" s="75"/>
      <c r="F2" s="75"/>
      <c r="G2" s="10"/>
      <c r="H2" s="10"/>
      <c r="I2" s="10"/>
    </row>
    <row r="5" spans="1:9" x14ac:dyDescent="0.2">
      <c r="A5" s="11" t="s">
        <v>76</v>
      </c>
      <c r="C5" s="32">
        <f>+'FSBLANK '!$E$7</f>
        <v>0</v>
      </c>
      <c r="D5" s="10"/>
      <c r="E5" s="11" t="s">
        <v>77</v>
      </c>
      <c r="H5" s="40">
        <f>+'FSBLANK '!E8</f>
        <v>0</v>
      </c>
    </row>
    <row r="7" spans="1:9" x14ac:dyDescent="0.2">
      <c r="A7" s="11" t="s">
        <v>78</v>
      </c>
      <c r="C7" s="78">
        <f>+'FSBLANK '!E9</f>
        <v>0</v>
      </c>
      <c r="E7" s="11" t="s">
        <v>79</v>
      </c>
      <c r="H7" s="115" t="s">
        <v>397</v>
      </c>
      <c r="I7" s="89"/>
    </row>
    <row r="9" spans="1:9" x14ac:dyDescent="0.2">
      <c r="A9" s="11" t="s">
        <v>470</v>
      </c>
      <c r="C9" s="32">
        <f>+'FSBLANK '!$E$50</f>
        <v>0</v>
      </c>
      <c r="D9" s="46"/>
      <c r="E9" s="46" t="s">
        <v>80</v>
      </c>
      <c r="F9" s="46"/>
      <c r="G9" s="46"/>
      <c r="H9" s="32">
        <f>+'FSBLANK '!$E$50</f>
        <v>0</v>
      </c>
      <c r="I9" s="46"/>
    </row>
    <row r="12" spans="1:9" x14ac:dyDescent="0.2">
      <c r="A12" s="11" t="s">
        <v>81</v>
      </c>
      <c r="F12" s="11" t="s">
        <v>82</v>
      </c>
    </row>
    <row r="13" spans="1:9" x14ac:dyDescent="0.2">
      <c r="A13" s="12" t="s">
        <v>83</v>
      </c>
      <c r="B13" s="12"/>
      <c r="C13" s="12"/>
      <c r="E13" s="12"/>
      <c r="F13" s="12" t="s">
        <v>84</v>
      </c>
      <c r="G13" s="12"/>
      <c r="H13" s="12"/>
    </row>
    <row r="15" spans="1:9" x14ac:dyDescent="0.2">
      <c r="A15" s="11" t="s">
        <v>85</v>
      </c>
      <c r="E15" s="11" t="s">
        <v>86</v>
      </c>
      <c r="F15" s="11" t="s">
        <v>87</v>
      </c>
      <c r="H15" s="11" t="s">
        <v>88</v>
      </c>
    </row>
    <row r="16" spans="1:9" x14ac:dyDescent="0.2">
      <c r="A16" s="11" t="s">
        <v>302</v>
      </c>
      <c r="B16" s="11" t="s">
        <v>428</v>
      </c>
      <c r="C16" s="15">
        <f>+'FSBLANK '!F14</f>
        <v>0</v>
      </c>
      <c r="E16" s="11" t="s">
        <v>89</v>
      </c>
      <c r="F16" s="11" t="s">
        <v>90</v>
      </c>
      <c r="H16" s="11" t="s">
        <v>694</v>
      </c>
    </row>
    <row r="17" spans="1:8" x14ac:dyDescent="0.2">
      <c r="C17" s="16" t="s">
        <v>91</v>
      </c>
      <c r="D17" s="17"/>
    </row>
    <row r="18" spans="1:8" x14ac:dyDescent="0.2">
      <c r="C18" s="16" t="s">
        <v>92</v>
      </c>
      <c r="D18" s="17"/>
      <c r="E18" s="18">
        <v>11</v>
      </c>
      <c r="F18" s="82"/>
      <c r="G18" s="43" t="s">
        <v>428</v>
      </c>
      <c r="H18" s="79"/>
    </row>
    <row r="19" spans="1:8" x14ac:dyDescent="0.2">
      <c r="C19" s="20"/>
      <c r="E19" s="18"/>
      <c r="F19" s="83"/>
      <c r="G19" s="43"/>
      <c r="H19" s="80"/>
    </row>
    <row r="20" spans="1:8" x14ac:dyDescent="0.2">
      <c r="A20" s="11" t="s">
        <v>93</v>
      </c>
      <c r="C20" s="42"/>
      <c r="E20" s="18">
        <v>15</v>
      </c>
      <c r="F20" s="82"/>
      <c r="G20" s="43"/>
      <c r="H20" s="79"/>
    </row>
    <row r="21" spans="1:8" x14ac:dyDescent="0.2">
      <c r="A21" s="22" t="s">
        <v>94</v>
      </c>
      <c r="C21" s="42"/>
      <c r="E21" s="18"/>
      <c r="F21" s="83"/>
      <c r="G21" s="43"/>
      <c r="H21" s="80"/>
    </row>
    <row r="22" spans="1:8" x14ac:dyDescent="0.2">
      <c r="C22" s="42"/>
      <c r="E22" s="18">
        <v>17</v>
      </c>
      <c r="F22" s="82"/>
      <c r="G22" s="43"/>
      <c r="H22" s="79"/>
    </row>
    <row r="23" spans="1:8" x14ac:dyDescent="0.2">
      <c r="A23" s="11" t="s">
        <v>95</v>
      </c>
      <c r="C23" s="79"/>
      <c r="E23" s="18"/>
      <c r="F23" s="83"/>
      <c r="G23" s="43"/>
      <c r="H23" s="80"/>
    </row>
    <row r="24" spans="1:8" x14ac:dyDescent="0.2">
      <c r="A24" s="11" t="s">
        <v>96</v>
      </c>
      <c r="C24" s="79"/>
      <c r="E24" s="18">
        <v>20</v>
      </c>
      <c r="F24" s="82"/>
      <c r="G24" s="43"/>
      <c r="H24" s="79"/>
    </row>
    <row r="25" spans="1:8" x14ac:dyDescent="0.2">
      <c r="C25" s="80"/>
      <c r="E25" s="18"/>
      <c r="F25" s="83"/>
      <c r="G25" s="43"/>
      <c r="H25" s="80"/>
    </row>
    <row r="26" spans="1:8" x14ac:dyDescent="0.2">
      <c r="A26" s="22" t="s">
        <v>97</v>
      </c>
      <c r="C26" s="80"/>
      <c r="E26" s="18">
        <v>23</v>
      </c>
      <c r="F26" s="82"/>
      <c r="G26" s="43"/>
      <c r="H26" s="79"/>
    </row>
    <row r="27" spans="1:8" x14ac:dyDescent="0.2">
      <c r="A27" s="101" t="s">
        <v>363</v>
      </c>
      <c r="B27" s="46"/>
      <c r="C27" s="79"/>
      <c r="E27" s="18"/>
      <c r="F27" s="83"/>
      <c r="G27" s="43"/>
      <c r="H27" s="80"/>
    </row>
    <row r="28" spans="1:8" x14ac:dyDescent="0.2">
      <c r="A28" s="119" t="s">
        <v>364</v>
      </c>
      <c r="B28" s="46"/>
      <c r="C28" s="95"/>
      <c r="E28" s="18">
        <v>26</v>
      </c>
      <c r="F28" s="82"/>
      <c r="G28" s="43"/>
      <c r="H28" s="79"/>
    </row>
    <row r="29" spans="1:8" x14ac:dyDescent="0.2">
      <c r="A29" s="120" t="s">
        <v>365</v>
      </c>
      <c r="B29" s="46"/>
      <c r="C29" s="95"/>
      <c r="E29" s="18"/>
      <c r="F29" s="83"/>
      <c r="G29" s="43"/>
      <c r="H29" s="80"/>
    </row>
    <row r="30" spans="1:8" x14ac:dyDescent="0.2">
      <c r="A30" s="120" t="s">
        <v>366</v>
      </c>
      <c r="B30" s="46"/>
      <c r="C30" s="95"/>
      <c r="E30" s="18">
        <v>29</v>
      </c>
      <c r="F30" s="82"/>
      <c r="G30" s="43"/>
      <c r="H30" s="79"/>
    </row>
    <row r="31" spans="1:8" x14ac:dyDescent="0.2">
      <c r="A31" s="120" t="s">
        <v>367</v>
      </c>
      <c r="B31" s="46"/>
      <c r="C31" s="95"/>
      <c r="E31" s="18"/>
      <c r="F31" s="83"/>
      <c r="G31" s="43"/>
      <c r="H31" s="87"/>
    </row>
    <row r="32" spans="1:8" x14ac:dyDescent="0.2">
      <c r="A32" s="120" t="s">
        <v>377</v>
      </c>
      <c r="B32" s="46"/>
      <c r="C32" s="95"/>
      <c r="E32" s="18" t="s">
        <v>98</v>
      </c>
      <c r="F32" s="82"/>
      <c r="G32" s="43"/>
      <c r="H32" s="86"/>
    </row>
    <row r="33" spans="1:9" x14ac:dyDescent="0.2">
      <c r="A33" s="120" t="s">
        <v>378</v>
      </c>
      <c r="B33" s="46"/>
      <c r="C33" s="95"/>
      <c r="F33" s="83"/>
      <c r="G33" s="43"/>
      <c r="H33" s="87"/>
    </row>
    <row r="34" spans="1:9" x14ac:dyDescent="0.2">
      <c r="A34" s="101" t="s">
        <v>379</v>
      </c>
      <c r="B34" s="48"/>
      <c r="C34" s="118"/>
      <c r="E34" s="72">
        <v>99</v>
      </c>
      <c r="F34" s="82"/>
      <c r="G34" s="43"/>
      <c r="H34" s="86"/>
    </row>
    <row r="35" spans="1:9" x14ac:dyDescent="0.2">
      <c r="A35" s="101" t="s">
        <v>380</v>
      </c>
      <c r="B35" s="48"/>
      <c r="C35" s="118"/>
      <c r="E35" s="46"/>
      <c r="F35" s="84"/>
      <c r="G35" s="43"/>
      <c r="H35" s="88"/>
    </row>
    <row r="36" spans="1:9" x14ac:dyDescent="0.2">
      <c r="A36" s="101" t="s">
        <v>381</v>
      </c>
      <c r="B36" s="46"/>
      <c r="C36" s="122"/>
      <c r="E36" s="72">
        <v>12</v>
      </c>
      <c r="F36" s="82"/>
      <c r="G36" s="46"/>
      <c r="H36" s="89"/>
    </row>
    <row r="37" spans="1:9" x14ac:dyDescent="0.2">
      <c r="A37" s="101"/>
      <c r="B37" s="46"/>
      <c r="C37" s="123"/>
      <c r="H37" s="90"/>
    </row>
    <row r="38" spans="1:9" ht="13.5" thickBot="1" x14ac:dyDescent="0.25">
      <c r="A38" s="11" t="s">
        <v>99</v>
      </c>
      <c r="B38" s="11" t="s">
        <v>428</v>
      </c>
      <c r="C38" s="25">
        <f>SUM(C16+C23-C24+C27+C28+C29+C30+C31+C32+C33+C34+C35+C36+C37)</f>
        <v>0</v>
      </c>
      <c r="E38" s="11" t="s">
        <v>99</v>
      </c>
      <c r="F38" s="26">
        <f>SUM(F18:F36)</f>
        <v>0</v>
      </c>
      <c r="G38" s="19" t="s">
        <v>428</v>
      </c>
      <c r="H38" s="25">
        <f>+H18+H20+H22+H24+H26-H28-H30</f>
        <v>0</v>
      </c>
      <c r="I38" s="11" t="s">
        <v>541</v>
      </c>
    </row>
    <row r="39" spans="1:9" ht="13.5" thickTop="1" x14ac:dyDescent="0.2">
      <c r="E39" s="17" t="s">
        <v>100</v>
      </c>
      <c r="F39" s="17"/>
      <c r="G39" s="17"/>
    </row>
    <row r="40" spans="1:9" x14ac:dyDescent="0.2">
      <c r="E40" s="17" t="s">
        <v>101</v>
      </c>
      <c r="F40" s="17"/>
      <c r="G40" s="17"/>
    </row>
    <row r="41" spans="1:9" x14ac:dyDescent="0.2">
      <c r="A41" s="22" t="s">
        <v>102</v>
      </c>
      <c r="H41" s="27" t="s">
        <v>401</v>
      </c>
    </row>
    <row r="42" spans="1:9" x14ac:dyDescent="0.2">
      <c r="A42" s="91"/>
      <c r="B42" s="91"/>
      <c r="C42" s="91"/>
      <c r="D42" s="91"/>
      <c r="E42" s="91"/>
      <c r="F42" s="91"/>
      <c r="G42" s="91"/>
      <c r="H42" s="91"/>
      <c r="I42" s="46"/>
    </row>
    <row r="43" spans="1:9" x14ac:dyDescent="0.2">
      <c r="A43" s="91"/>
      <c r="B43" s="91"/>
      <c r="C43" s="91"/>
      <c r="D43" s="91"/>
      <c r="E43" s="91"/>
      <c r="F43" s="91"/>
      <c r="G43" s="91"/>
      <c r="H43" s="91"/>
      <c r="I43" s="46"/>
    </row>
    <row r="44" spans="1:9" x14ac:dyDescent="0.2">
      <c r="A44" s="91"/>
      <c r="B44" s="91"/>
      <c r="C44" s="91"/>
      <c r="D44" s="91"/>
      <c r="E44" s="91"/>
      <c r="F44" s="91"/>
      <c r="G44" s="91"/>
      <c r="H44" s="91"/>
      <c r="I44" s="46"/>
    </row>
    <row r="45" spans="1:9" x14ac:dyDescent="0.2">
      <c r="A45" s="91"/>
      <c r="B45" s="91"/>
      <c r="C45" s="91"/>
      <c r="D45" s="91"/>
      <c r="E45" s="91"/>
      <c r="F45" s="91"/>
      <c r="G45" s="91"/>
      <c r="H45" s="91"/>
      <c r="I45" s="46"/>
    </row>
    <row r="46" spans="1:9" x14ac:dyDescent="0.2">
      <c r="A46" s="91"/>
      <c r="B46" s="91"/>
      <c r="C46" s="91"/>
      <c r="D46" s="91"/>
      <c r="E46" s="91"/>
      <c r="F46" s="91"/>
      <c r="G46" s="91"/>
      <c r="H46" s="91"/>
      <c r="I46" s="46"/>
    </row>
    <row r="47" spans="1:9" x14ac:dyDescent="0.2">
      <c r="A47" s="91"/>
      <c r="B47" s="91"/>
      <c r="C47" s="91"/>
      <c r="D47" s="91"/>
      <c r="E47" s="91"/>
      <c r="F47" s="91"/>
      <c r="G47" s="91"/>
      <c r="H47" s="91"/>
      <c r="I47" s="46"/>
    </row>
    <row r="48" spans="1:9" x14ac:dyDescent="0.2">
      <c r="A48" s="91"/>
      <c r="B48" s="91"/>
      <c r="C48" s="91"/>
      <c r="D48" s="91"/>
      <c r="E48" s="91"/>
      <c r="F48" s="91"/>
      <c r="G48" s="91"/>
      <c r="H48" s="91"/>
      <c r="I48" s="46"/>
    </row>
    <row r="49" spans="1:8" x14ac:dyDescent="0.2">
      <c r="A49" s="11" t="s">
        <v>74</v>
      </c>
    </row>
    <row r="50" spans="1:8" x14ac:dyDescent="0.2">
      <c r="A50" s="11" t="s">
        <v>75</v>
      </c>
    </row>
    <row r="51" spans="1:8" x14ac:dyDescent="0.2">
      <c r="A51" s="11" t="s">
        <v>103</v>
      </c>
    </row>
    <row r="54" spans="1:8" x14ac:dyDescent="0.2">
      <c r="A54" s="11" t="s">
        <v>76</v>
      </c>
      <c r="C54" s="34">
        <f>+(C5)</f>
        <v>0</v>
      </c>
      <c r="E54" s="11" t="s">
        <v>77</v>
      </c>
      <c r="H54" s="13">
        <f>+(H5)</f>
        <v>0</v>
      </c>
    </row>
    <row r="56" spans="1:8" x14ac:dyDescent="0.2">
      <c r="A56" s="11" t="s">
        <v>78</v>
      </c>
      <c r="C56" s="35">
        <f>+(C7)</f>
        <v>0</v>
      </c>
      <c r="E56" s="11" t="s">
        <v>79</v>
      </c>
      <c r="H56" s="117" t="str">
        <f>+H7</f>
        <v>KEY DATE IN "H7"</v>
      </c>
    </row>
    <row r="59" spans="1:8" x14ac:dyDescent="0.2">
      <c r="C59" s="27"/>
      <c r="D59" s="10"/>
    </row>
    <row r="60" spans="1:8" x14ac:dyDescent="0.2">
      <c r="A60" s="11" t="s">
        <v>81</v>
      </c>
      <c r="F60" s="11" t="s">
        <v>82</v>
      </c>
    </row>
    <row r="61" spans="1:8" x14ac:dyDescent="0.2">
      <c r="A61" s="12" t="s">
        <v>83</v>
      </c>
      <c r="B61" s="12"/>
      <c r="C61" s="14"/>
      <c r="E61" s="12"/>
      <c r="F61" s="12" t="s">
        <v>84</v>
      </c>
      <c r="G61" s="12"/>
      <c r="H61" s="12"/>
    </row>
    <row r="64" spans="1:8" x14ac:dyDescent="0.2">
      <c r="A64" s="11" t="s">
        <v>105</v>
      </c>
      <c r="B64" s="11" t="s">
        <v>428</v>
      </c>
      <c r="C64" s="32">
        <f>+'FSBLANK '!F23</f>
        <v>0</v>
      </c>
    </row>
    <row r="65" spans="1:8" x14ac:dyDescent="0.2">
      <c r="A65" s="28" t="s">
        <v>107</v>
      </c>
    </row>
    <row r="66" spans="1:8" x14ac:dyDescent="0.2">
      <c r="B66" s="27"/>
    </row>
    <row r="67" spans="1:8" x14ac:dyDescent="0.2">
      <c r="C67" s="46"/>
    </row>
    <row r="68" spans="1:8" x14ac:dyDescent="0.2">
      <c r="A68" s="11" t="s">
        <v>93</v>
      </c>
      <c r="C68" s="46"/>
      <c r="E68" s="11" t="s">
        <v>86</v>
      </c>
      <c r="F68" s="11" t="s">
        <v>87</v>
      </c>
      <c r="H68" s="11" t="s">
        <v>104</v>
      </c>
    </row>
    <row r="69" spans="1:8" x14ac:dyDescent="0.2">
      <c r="A69" s="22" t="s">
        <v>94</v>
      </c>
      <c r="C69" s="53"/>
      <c r="E69" s="22" t="s">
        <v>89</v>
      </c>
      <c r="F69" s="22" t="s">
        <v>90</v>
      </c>
      <c r="H69" s="22" t="s">
        <v>106</v>
      </c>
    </row>
    <row r="70" spans="1:8" x14ac:dyDescent="0.2">
      <c r="C70" s="47"/>
      <c r="D70" s="17"/>
    </row>
    <row r="71" spans="1:8" x14ac:dyDescent="0.2">
      <c r="A71" s="11" t="s">
        <v>108</v>
      </c>
      <c r="C71" s="79"/>
      <c r="D71" s="17"/>
      <c r="E71" s="18">
        <v>31</v>
      </c>
      <c r="F71" s="82"/>
      <c r="G71" s="43" t="s">
        <v>428</v>
      </c>
      <c r="H71" s="79"/>
    </row>
    <row r="72" spans="1:8" x14ac:dyDescent="0.2">
      <c r="A72" s="10"/>
      <c r="C72" s="80"/>
      <c r="E72" s="18"/>
      <c r="F72" s="83"/>
      <c r="G72" s="43"/>
      <c r="H72" s="80"/>
    </row>
    <row r="73" spans="1:8" x14ac:dyDescent="0.2">
      <c r="A73" s="54" t="s">
        <v>109</v>
      </c>
      <c r="C73" s="79"/>
      <c r="E73" s="18">
        <v>34</v>
      </c>
      <c r="F73" s="82"/>
      <c r="G73" s="43"/>
      <c r="H73" s="79"/>
    </row>
    <row r="74" spans="1:8" x14ac:dyDescent="0.2">
      <c r="C74" s="80"/>
      <c r="E74" s="18"/>
      <c r="F74" s="83"/>
      <c r="G74" s="43"/>
      <c r="H74" s="80"/>
    </row>
    <row r="75" spans="1:8" x14ac:dyDescent="0.2">
      <c r="A75" s="11" t="s">
        <v>110</v>
      </c>
      <c r="C75" s="80"/>
      <c r="E75" s="18">
        <v>37</v>
      </c>
      <c r="F75" s="82"/>
      <c r="G75" s="43"/>
      <c r="H75" s="85"/>
    </row>
    <row r="76" spans="1:8" x14ac:dyDescent="0.2">
      <c r="A76" s="11" t="s">
        <v>111</v>
      </c>
      <c r="C76" s="85"/>
      <c r="E76" s="18"/>
      <c r="F76" s="83"/>
      <c r="G76" s="43"/>
      <c r="H76" s="80"/>
    </row>
    <row r="77" spans="1:8" x14ac:dyDescent="0.2">
      <c r="A77" s="11" t="s">
        <v>113</v>
      </c>
      <c r="B77" s="10"/>
      <c r="C77" s="81"/>
      <c r="E77" s="18">
        <v>40</v>
      </c>
      <c r="F77" s="82"/>
      <c r="G77" s="43"/>
      <c r="H77" s="79"/>
    </row>
    <row r="78" spans="1:8" x14ac:dyDescent="0.2">
      <c r="A78" s="11" t="s">
        <v>114</v>
      </c>
      <c r="C78" s="79"/>
      <c r="E78" s="18"/>
      <c r="F78" s="83"/>
      <c r="G78" s="43"/>
      <c r="H78" s="80"/>
    </row>
    <row r="79" spans="1:8" x14ac:dyDescent="0.2">
      <c r="C79" s="80"/>
      <c r="E79" s="18">
        <v>43</v>
      </c>
      <c r="F79" s="82"/>
      <c r="G79" s="43"/>
      <c r="H79" s="79"/>
    </row>
    <row r="80" spans="1:8" x14ac:dyDescent="0.2">
      <c r="A80" s="22" t="s">
        <v>115</v>
      </c>
      <c r="C80" s="80"/>
      <c r="E80" s="10"/>
      <c r="F80" s="92"/>
      <c r="G80" s="48"/>
      <c r="H80" s="81"/>
    </row>
    <row r="81" spans="1:9" x14ac:dyDescent="0.2">
      <c r="A81" s="101" t="s">
        <v>363</v>
      </c>
      <c r="B81" s="46"/>
      <c r="C81" s="79"/>
      <c r="E81" s="18" t="s">
        <v>112</v>
      </c>
      <c r="F81" s="82"/>
      <c r="G81" s="43"/>
      <c r="H81" s="85"/>
    </row>
    <row r="82" spans="1:9" x14ac:dyDescent="0.2">
      <c r="A82" s="101" t="s">
        <v>364</v>
      </c>
      <c r="B82" s="46"/>
      <c r="C82" s="95"/>
      <c r="E82" s="18"/>
      <c r="F82" s="83"/>
      <c r="G82" s="43"/>
      <c r="H82" s="80"/>
    </row>
    <row r="83" spans="1:9" x14ac:dyDescent="0.2">
      <c r="A83" s="120" t="s">
        <v>365</v>
      </c>
      <c r="B83" s="46"/>
      <c r="C83" s="95"/>
      <c r="E83" s="18">
        <v>49</v>
      </c>
      <c r="F83" s="82"/>
      <c r="G83" s="43"/>
      <c r="H83" s="79"/>
    </row>
    <row r="84" spans="1:9" x14ac:dyDescent="0.2">
      <c r="A84" s="120" t="s">
        <v>366</v>
      </c>
      <c r="B84" s="46"/>
      <c r="C84" s="95"/>
      <c r="E84" s="18"/>
      <c r="F84" s="83"/>
      <c r="G84" s="43"/>
      <c r="H84" s="80"/>
    </row>
    <row r="85" spans="1:9" x14ac:dyDescent="0.2">
      <c r="A85" s="120" t="s">
        <v>367</v>
      </c>
      <c r="B85" s="46"/>
      <c r="C85" s="95"/>
      <c r="E85" s="18">
        <v>64</v>
      </c>
      <c r="F85" s="82"/>
      <c r="G85" s="43"/>
      <c r="H85" s="79"/>
    </row>
    <row r="86" spans="1:9" x14ac:dyDescent="0.2">
      <c r="A86" s="120" t="s">
        <v>377</v>
      </c>
      <c r="B86" s="46"/>
      <c r="C86" s="95"/>
      <c r="E86" s="18"/>
      <c r="F86" s="83"/>
      <c r="G86" s="43"/>
      <c r="H86" s="80"/>
    </row>
    <row r="87" spans="1:9" x14ac:dyDescent="0.2">
      <c r="A87" s="120" t="s">
        <v>378</v>
      </c>
      <c r="B87" s="46"/>
      <c r="C87" s="95"/>
      <c r="E87" s="18" t="s">
        <v>116</v>
      </c>
      <c r="F87" s="82"/>
      <c r="G87" s="48"/>
      <c r="H87" s="81"/>
      <c r="I87" s="10"/>
    </row>
    <row r="88" spans="1:9" x14ac:dyDescent="0.2">
      <c r="A88" s="120" t="s">
        <v>379</v>
      </c>
      <c r="B88" s="46"/>
      <c r="C88" s="95"/>
      <c r="E88" s="10"/>
      <c r="F88" s="92"/>
      <c r="G88" s="48"/>
      <c r="H88" s="81"/>
      <c r="I88" s="10"/>
    </row>
    <row r="89" spans="1:9" x14ac:dyDescent="0.2">
      <c r="A89" s="120" t="s">
        <v>380</v>
      </c>
      <c r="B89" s="46"/>
      <c r="C89" s="95"/>
      <c r="E89" s="18" t="s">
        <v>117</v>
      </c>
      <c r="F89" s="82"/>
      <c r="G89" s="43"/>
      <c r="H89" s="79"/>
    </row>
    <row r="90" spans="1:9" x14ac:dyDescent="0.2">
      <c r="A90" s="120" t="s">
        <v>381</v>
      </c>
      <c r="B90" s="46"/>
      <c r="C90" s="95"/>
      <c r="F90" s="83"/>
      <c r="G90" s="43"/>
      <c r="H90" s="85"/>
    </row>
    <row r="91" spans="1:9" x14ac:dyDescent="0.2">
      <c r="A91" s="120" t="s">
        <v>382</v>
      </c>
      <c r="B91" s="46"/>
      <c r="C91" s="95"/>
      <c r="E91" s="18" t="s">
        <v>118</v>
      </c>
      <c r="F91" s="93"/>
      <c r="G91" s="43"/>
      <c r="H91" s="79"/>
      <c r="I91" s="10"/>
    </row>
    <row r="92" spans="1:9" x14ac:dyDescent="0.2">
      <c r="A92" s="120" t="s">
        <v>383</v>
      </c>
      <c r="B92" s="46"/>
      <c r="C92" s="95"/>
      <c r="F92" s="84"/>
      <c r="G92" s="43"/>
      <c r="H92" s="85"/>
    </row>
    <row r="93" spans="1:9" x14ac:dyDescent="0.2">
      <c r="A93" s="101" t="s">
        <v>384</v>
      </c>
      <c r="B93" s="48"/>
      <c r="C93" s="118"/>
      <c r="E93" s="11" t="s">
        <v>119</v>
      </c>
      <c r="F93" s="84"/>
      <c r="G93" s="46"/>
      <c r="H93" s="79"/>
    </row>
    <row r="94" spans="1:9" x14ac:dyDescent="0.2">
      <c r="A94" s="101" t="s">
        <v>385</v>
      </c>
      <c r="B94" s="48"/>
      <c r="C94" s="118"/>
      <c r="F94" s="84"/>
      <c r="G94" s="46"/>
      <c r="H94" s="80"/>
    </row>
    <row r="95" spans="1:9" x14ac:dyDescent="0.2">
      <c r="A95" s="101" t="s">
        <v>398</v>
      </c>
      <c r="B95" s="48"/>
      <c r="C95" s="121"/>
      <c r="E95" s="18" t="s">
        <v>120</v>
      </c>
      <c r="F95" s="82"/>
      <c r="G95" s="43"/>
      <c r="H95" s="79"/>
    </row>
    <row r="96" spans="1:9" ht="13.5" thickBot="1" x14ac:dyDescent="0.25">
      <c r="A96" s="11" t="s">
        <v>99</v>
      </c>
      <c r="B96" s="11" t="s">
        <v>428</v>
      </c>
      <c r="C96" s="25">
        <f>+C64+C71-C73+C78+C81+C82+C83+C84+C85+C86+C87+C88+C89+C90+C91+C92+C93+C94+C95</f>
        <v>0</v>
      </c>
      <c r="F96" s="83"/>
      <c r="G96" s="43"/>
      <c r="H96" s="85"/>
    </row>
    <row r="97" spans="1:9" ht="13.5" thickTop="1" x14ac:dyDescent="0.2">
      <c r="A97" s="11" t="s">
        <v>121</v>
      </c>
      <c r="B97" s="10"/>
      <c r="C97" s="23"/>
      <c r="E97" s="18" t="s">
        <v>118</v>
      </c>
      <c r="F97" s="49"/>
      <c r="G97" s="43"/>
      <c r="H97" s="79"/>
    </row>
    <row r="98" spans="1:9" x14ac:dyDescent="0.2">
      <c r="A98" s="11" t="s">
        <v>123</v>
      </c>
      <c r="B98" s="10"/>
      <c r="C98" s="23"/>
      <c r="F98" s="50"/>
      <c r="G98" s="43"/>
      <c r="H98" s="85"/>
    </row>
    <row r="99" spans="1:9" x14ac:dyDescent="0.2">
      <c r="A99" s="22" t="s">
        <v>221</v>
      </c>
      <c r="B99" s="10"/>
      <c r="C99" s="23"/>
      <c r="E99" s="11" t="s">
        <v>119</v>
      </c>
      <c r="F99" s="50"/>
      <c r="G99" s="46"/>
      <c r="H99" s="79"/>
      <c r="I99" s="10"/>
    </row>
    <row r="100" spans="1:9" x14ac:dyDescent="0.2">
      <c r="A100" s="91"/>
      <c r="B100" s="99"/>
      <c r="C100" s="81"/>
      <c r="D100" s="91"/>
      <c r="F100" s="24"/>
      <c r="H100" s="20"/>
    </row>
    <row r="101" spans="1:9" ht="13.5" thickBot="1" x14ac:dyDescent="0.25">
      <c r="A101" s="91"/>
      <c r="B101" s="91"/>
      <c r="C101" s="91"/>
      <c r="D101" s="91"/>
      <c r="E101" s="11" t="s">
        <v>99</v>
      </c>
      <c r="F101" s="26">
        <f>SUM(F71:F99)</f>
        <v>0</v>
      </c>
      <c r="G101" s="19" t="s">
        <v>428</v>
      </c>
      <c r="H101" s="25">
        <f>+H71+H73+H75+H77+H79+H81+H83+H85+H87-H89-H91-H93-H95-H97-H99</f>
        <v>0</v>
      </c>
      <c r="I101" s="11" t="s">
        <v>541</v>
      </c>
    </row>
    <row r="102" spans="1:9" ht="13.5" thickTop="1" x14ac:dyDescent="0.2">
      <c r="A102" s="91"/>
      <c r="B102" s="91"/>
      <c r="C102" s="91"/>
      <c r="D102" s="91"/>
      <c r="E102" s="17" t="s">
        <v>122</v>
      </c>
      <c r="F102" s="17"/>
      <c r="G102" s="17"/>
    </row>
    <row r="103" spans="1:9" x14ac:dyDescent="0.2">
      <c r="A103" s="91"/>
      <c r="B103" s="91"/>
      <c r="C103" s="91"/>
      <c r="D103" s="91"/>
      <c r="E103" s="17" t="s">
        <v>124</v>
      </c>
      <c r="F103" s="17"/>
      <c r="G103" s="17"/>
    </row>
    <row r="104" spans="1:9" x14ac:dyDescent="0.2">
      <c r="A104" s="11" t="s">
        <v>125</v>
      </c>
      <c r="E104" s="17"/>
      <c r="F104" s="17"/>
      <c r="G104" s="17"/>
    </row>
    <row r="107" spans="1:9" x14ac:dyDescent="0.2">
      <c r="A107" s="11" t="s">
        <v>76</v>
      </c>
      <c r="C107" s="34">
        <f>+(C5)</f>
        <v>0</v>
      </c>
      <c r="E107" s="11" t="s">
        <v>77</v>
      </c>
      <c r="H107" s="13">
        <f>+(H5)</f>
        <v>0</v>
      </c>
    </row>
    <row r="108" spans="1:9" x14ac:dyDescent="0.2">
      <c r="D108" s="11" t="s">
        <v>401</v>
      </c>
    </row>
    <row r="109" spans="1:9" x14ac:dyDescent="0.2">
      <c r="A109" s="11" t="s">
        <v>78</v>
      </c>
      <c r="C109" s="35">
        <f>+(C7)</f>
        <v>0</v>
      </c>
      <c r="E109" s="11" t="s">
        <v>79</v>
      </c>
      <c r="H109" s="116" t="str">
        <f>+H7</f>
        <v>KEY DATE IN "H7"</v>
      </c>
    </row>
    <row r="112" spans="1:9" x14ac:dyDescent="0.2">
      <c r="A112" s="11" t="s">
        <v>81</v>
      </c>
      <c r="C112" s="27"/>
      <c r="D112" s="10"/>
      <c r="F112" s="11" t="s">
        <v>82</v>
      </c>
    </row>
    <row r="113" spans="1:8" x14ac:dyDescent="0.2">
      <c r="A113" s="12" t="s">
        <v>83</v>
      </c>
      <c r="B113" s="12"/>
      <c r="C113" s="12"/>
      <c r="E113" s="12"/>
      <c r="F113" s="12" t="s">
        <v>84</v>
      </c>
      <c r="G113" s="12"/>
      <c r="H113" s="12"/>
    </row>
    <row r="114" spans="1:8" x14ac:dyDescent="0.2">
      <c r="C114" s="36"/>
    </row>
    <row r="115" spans="1:8" x14ac:dyDescent="0.2">
      <c r="A115" s="22" t="s">
        <v>126</v>
      </c>
    </row>
    <row r="116" spans="1:8" x14ac:dyDescent="0.2">
      <c r="A116" s="22" t="s">
        <v>127</v>
      </c>
    </row>
    <row r="117" spans="1:8" x14ac:dyDescent="0.2">
      <c r="A117" s="22" t="s">
        <v>441</v>
      </c>
    </row>
    <row r="118" spans="1:8" x14ac:dyDescent="0.2">
      <c r="B118" s="11" t="s">
        <v>428</v>
      </c>
      <c r="C118" s="32">
        <f>+'FSBLANK '!F735</f>
        <v>0</v>
      </c>
    </row>
    <row r="119" spans="1:8" x14ac:dyDescent="0.2">
      <c r="C119" s="16" t="s">
        <v>129</v>
      </c>
    </row>
    <row r="120" spans="1:8" x14ac:dyDescent="0.2">
      <c r="C120" s="16" t="s">
        <v>130</v>
      </c>
    </row>
    <row r="121" spans="1:8" x14ac:dyDescent="0.2">
      <c r="A121" s="11" t="s">
        <v>93</v>
      </c>
      <c r="E121" s="11" t="s">
        <v>86</v>
      </c>
      <c r="F121" s="11" t="s">
        <v>87</v>
      </c>
      <c r="H121" s="11" t="s">
        <v>128</v>
      </c>
    </row>
    <row r="122" spans="1:8" x14ac:dyDescent="0.2">
      <c r="A122" s="22" t="s">
        <v>94</v>
      </c>
      <c r="C122" s="45"/>
      <c r="E122" s="22" t="s">
        <v>89</v>
      </c>
      <c r="F122" s="22" t="s">
        <v>90</v>
      </c>
      <c r="H122" s="22" t="s">
        <v>694</v>
      </c>
    </row>
    <row r="123" spans="1:8" x14ac:dyDescent="0.2">
      <c r="C123" s="46"/>
      <c r="D123" s="17"/>
    </row>
    <row r="124" spans="1:8" x14ac:dyDescent="0.2">
      <c r="A124" s="11" t="s">
        <v>95</v>
      </c>
      <c r="C124" s="94"/>
      <c r="D124" s="17"/>
      <c r="E124" s="18">
        <v>71</v>
      </c>
      <c r="F124" s="96"/>
      <c r="G124" s="43" t="s">
        <v>428</v>
      </c>
      <c r="H124" s="79"/>
    </row>
    <row r="125" spans="1:8" x14ac:dyDescent="0.2">
      <c r="A125" s="11" t="s">
        <v>96</v>
      </c>
      <c r="C125" s="95"/>
      <c r="E125" s="18"/>
      <c r="F125" s="97"/>
      <c r="G125" s="43"/>
      <c r="H125" s="80"/>
    </row>
    <row r="126" spans="1:8" x14ac:dyDescent="0.2">
      <c r="C126" s="80"/>
      <c r="E126" s="18">
        <v>74</v>
      </c>
      <c r="F126" s="96"/>
      <c r="G126" s="43"/>
      <c r="H126" s="79"/>
    </row>
    <row r="127" spans="1:8" x14ac:dyDescent="0.2">
      <c r="A127" s="22" t="s">
        <v>97</v>
      </c>
      <c r="C127" s="80"/>
      <c r="E127" s="18"/>
      <c r="F127" s="98"/>
      <c r="G127" s="43"/>
      <c r="H127" s="42"/>
    </row>
    <row r="128" spans="1:8" x14ac:dyDescent="0.2">
      <c r="A128" s="101" t="s">
        <v>363</v>
      </c>
      <c r="B128" s="46"/>
      <c r="C128" s="79"/>
      <c r="E128" s="10"/>
      <c r="F128" s="51"/>
      <c r="G128" s="48"/>
      <c r="H128" s="48"/>
    </row>
    <row r="129" spans="1:8" x14ac:dyDescent="0.2">
      <c r="A129" s="120" t="s">
        <v>364</v>
      </c>
      <c r="B129" s="46"/>
      <c r="C129" s="95"/>
      <c r="E129" s="10"/>
      <c r="F129" s="51"/>
      <c r="G129" s="48"/>
      <c r="H129" s="48"/>
    </row>
    <row r="130" spans="1:8" x14ac:dyDescent="0.2">
      <c r="A130" s="120" t="s">
        <v>365</v>
      </c>
      <c r="B130" s="46"/>
      <c r="C130" s="95"/>
      <c r="E130" s="10"/>
      <c r="F130" s="51"/>
      <c r="G130" s="48"/>
      <c r="H130" s="48"/>
    </row>
    <row r="131" spans="1:8" x14ac:dyDescent="0.2">
      <c r="A131" s="120" t="s">
        <v>366</v>
      </c>
      <c r="B131" s="46"/>
      <c r="C131" s="95"/>
      <c r="E131" s="10"/>
      <c r="F131" s="51"/>
      <c r="G131" s="48"/>
      <c r="H131" s="48"/>
    </row>
    <row r="132" spans="1:8" x14ac:dyDescent="0.2">
      <c r="A132" s="120" t="s">
        <v>367</v>
      </c>
      <c r="B132" s="46"/>
      <c r="C132" s="95"/>
      <c r="E132" s="10"/>
      <c r="F132" s="51"/>
      <c r="G132" s="48"/>
      <c r="H132" s="48"/>
    </row>
    <row r="133" spans="1:8" x14ac:dyDescent="0.2">
      <c r="A133" s="120" t="s">
        <v>377</v>
      </c>
      <c r="B133" s="46"/>
      <c r="C133" s="95"/>
      <c r="E133" s="10"/>
      <c r="F133" s="51"/>
      <c r="G133" s="48"/>
      <c r="H133" s="48"/>
    </row>
    <row r="134" spans="1:8" x14ac:dyDescent="0.2">
      <c r="A134" s="120" t="s">
        <v>378</v>
      </c>
      <c r="B134" s="46"/>
      <c r="C134" s="95"/>
      <c r="E134" s="10"/>
      <c r="F134" s="51"/>
      <c r="G134" s="48"/>
      <c r="H134" s="48"/>
    </row>
    <row r="135" spans="1:8" x14ac:dyDescent="0.2">
      <c r="A135" s="101" t="s">
        <v>379</v>
      </c>
      <c r="B135" s="46"/>
      <c r="C135" s="95"/>
      <c r="E135" s="10"/>
      <c r="F135" s="51"/>
      <c r="G135" s="48"/>
      <c r="H135" s="48"/>
    </row>
    <row r="136" spans="1:8" x14ac:dyDescent="0.2">
      <c r="A136" s="101" t="s">
        <v>380</v>
      </c>
      <c r="B136" s="46"/>
      <c r="C136" s="95"/>
      <c r="E136" s="10"/>
      <c r="F136" s="51"/>
      <c r="G136" s="48"/>
      <c r="H136" s="48"/>
    </row>
    <row r="137" spans="1:8" x14ac:dyDescent="0.2">
      <c r="A137" s="101" t="s">
        <v>381</v>
      </c>
      <c r="B137" s="46"/>
      <c r="C137" s="95"/>
      <c r="E137" s="10"/>
      <c r="F137" s="51"/>
      <c r="G137" s="48"/>
      <c r="H137" s="48"/>
    </row>
    <row r="138" spans="1:8" x14ac:dyDescent="0.2">
      <c r="A138" s="101" t="s">
        <v>382</v>
      </c>
      <c r="B138" s="46"/>
      <c r="C138" s="95"/>
      <c r="E138" s="10"/>
      <c r="F138" s="51"/>
      <c r="G138" s="48"/>
      <c r="H138" s="48"/>
    </row>
    <row r="139" spans="1:8" x14ac:dyDescent="0.2">
      <c r="A139" s="101" t="s">
        <v>383</v>
      </c>
      <c r="B139" s="46"/>
      <c r="C139" s="95"/>
      <c r="E139" s="10"/>
      <c r="F139" s="51"/>
      <c r="G139" s="48"/>
      <c r="H139" s="48"/>
    </row>
    <row r="140" spans="1:8" x14ac:dyDescent="0.2">
      <c r="A140" s="101" t="s">
        <v>384</v>
      </c>
      <c r="B140" s="48"/>
      <c r="C140" s="118"/>
      <c r="E140" s="10"/>
      <c r="F140" s="51"/>
      <c r="G140" s="48"/>
      <c r="H140" s="48"/>
    </row>
    <row r="141" spans="1:8" x14ac:dyDescent="0.2">
      <c r="A141" s="101" t="s">
        <v>385</v>
      </c>
      <c r="B141" s="48"/>
      <c r="C141" s="121"/>
      <c r="F141" s="29"/>
      <c r="G141" s="19"/>
      <c r="H141" s="20"/>
    </row>
    <row r="142" spans="1:8" ht="13.5" thickBot="1" x14ac:dyDescent="0.25">
      <c r="A142" s="11" t="s">
        <v>99</v>
      </c>
      <c r="B142" s="11" t="s">
        <v>428</v>
      </c>
      <c r="C142" s="25">
        <f>+C118+C124-C125+C128+C129+C130+C131+C132+C133+C134+C135+C136+C137+C138+C139+C140+C141</f>
        <v>0</v>
      </c>
      <c r="E142" s="11" t="s">
        <v>99</v>
      </c>
      <c r="F142" s="30">
        <f>SUM(F124:F126)</f>
        <v>0</v>
      </c>
      <c r="G142" s="19" t="s">
        <v>428</v>
      </c>
      <c r="H142" s="25">
        <f>SUM(H124:H126)</f>
        <v>0</v>
      </c>
    </row>
    <row r="143" spans="1:8" ht="13.5" thickTop="1" x14ac:dyDescent="0.2">
      <c r="E143" s="17"/>
      <c r="F143" s="17"/>
      <c r="G143" s="17"/>
    </row>
    <row r="144" spans="1:8" x14ac:dyDescent="0.2">
      <c r="E144" s="17"/>
      <c r="F144" s="17"/>
      <c r="G144" s="17"/>
    </row>
    <row r="145" spans="1:10" x14ac:dyDescent="0.2">
      <c r="A145" s="22" t="s">
        <v>102</v>
      </c>
      <c r="H145" s="27" t="s">
        <v>401</v>
      </c>
    </row>
    <row r="146" spans="1:10" x14ac:dyDescent="0.2">
      <c r="A146" s="91"/>
      <c r="B146" s="91"/>
      <c r="C146" s="91"/>
      <c r="D146" s="91"/>
      <c r="E146" s="91"/>
      <c r="F146" s="91"/>
      <c r="G146" s="91"/>
      <c r="H146" s="91"/>
      <c r="I146" s="46"/>
      <c r="J146" s="46"/>
    </row>
    <row r="147" spans="1:10" x14ac:dyDescent="0.2">
      <c r="A147" s="91"/>
      <c r="B147" s="91"/>
      <c r="C147" s="91"/>
      <c r="D147" s="91"/>
      <c r="E147" s="91"/>
      <c r="F147" s="91"/>
      <c r="G147" s="91"/>
      <c r="H147" s="91"/>
      <c r="I147" s="46"/>
      <c r="J147" s="46"/>
    </row>
    <row r="148" spans="1:10" x14ac:dyDescent="0.2">
      <c r="A148" s="91"/>
      <c r="B148" s="91"/>
      <c r="C148" s="91"/>
      <c r="D148" s="91"/>
      <c r="E148" s="91"/>
      <c r="F148" s="91"/>
      <c r="G148" s="91"/>
      <c r="H148" s="91"/>
      <c r="I148" s="46"/>
      <c r="J148" s="46"/>
    </row>
    <row r="149" spans="1:10" x14ac:dyDescent="0.2">
      <c r="A149" s="91"/>
      <c r="B149" s="91"/>
      <c r="C149" s="91"/>
      <c r="D149" s="91"/>
      <c r="E149" s="91"/>
      <c r="F149" s="91"/>
      <c r="G149" s="91"/>
      <c r="H149" s="91"/>
      <c r="I149" s="46"/>
      <c r="J149" s="46"/>
    </row>
    <row r="150" spans="1:10" x14ac:dyDescent="0.2">
      <c r="A150" s="91"/>
      <c r="B150" s="91"/>
      <c r="C150" s="91"/>
      <c r="D150" s="91"/>
      <c r="E150" s="91"/>
      <c r="F150" s="91"/>
      <c r="G150" s="91"/>
      <c r="H150" s="91"/>
      <c r="I150" s="46"/>
      <c r="J150" s="46"/>
    </row>
    <row r="151" spans="1:10" x14ac:dyDescent="0.2">
      <c r="A151" s="91"/>
      <c r="B151" s="91"/>
      <c r="C151" s="91"/>
      <c r="D151" s="91"/>
      <c r="E151" s="91"/>
      <c r="F151" s="91"/>
      <c r="G151" s="91"/>
      <c r="H151" s="91"/>
      <c r="I151" s="46"/>
      <c r="J151" s="46"/>
    </row>
    <row r="152" spans="1:10" x14ac:dyDescent="0.2">
      <c r="A152" s="91"/>
      <c r="B152" s="91"/>
      <c r="C152" s="91"/>
      <c r="D152" s="91"/>
      <c r="E152" s="91"/>
      <c r="F152" s="91"/>
      <c r="G152" s="91"/>
      <c r="H152" s="91"/>
      <c r="I152" s="46"/>
      <c r="J152" s="46"/>
    </row>
    <row r="153" spans="1:10" x14ac:dyDescent="0.2">
      <c r="A153" s="11" t="s">
        <v>74</v>
      </c>
    </row>
    <row r="154" spans="1:10" x14ac:dyDescent="0.2">
      <c r="A154" s="11" t="s">
        <v>75</v>
      </c>
    </row>
    <row r="155" spans="1:10" x14ac:dyDescent="0.2">
      <c r="A155" s="90" t="s">
        <v>937</v>
      </c>
      <c r="B155" s="90"/>
      <c r="C155" s="90"/>
      <c r="D155" s="90"/>
      <c r="E155" s="90"/>
    </row>
    <row r="158" spans="1:10" x14ac:dyDescent="0.2">
      <c r="A158" s="11" t="s">
        <v>76</v>
      </c>
      <c r="C158" s="34">
        <f>+C5</f>
        <v>0</v>
      </c>
      <c r="E158" s="11" t="s">
        <v>77</v>
      </c>
      <c r="H158" s="34">
        <f>+H5</f>
        <v>0</v>
      </c>
    </row>
    <row r="160" spans="1:10" x14ac:dyDescent="0.2">
      <c r="A160" s="11" t="s">
        <v>78</v>
      </c>
      <c r="C160" s="78">
        <f>+C7</f>
        <v>0</v>
      </c>
      <c r="E160" s="11" t="s">
        <v>79</v>
      </c>
      <c r="H160" s="117" t="str">
        <f>+H7</f>
        <v>KEY DATE IN "H7"</v>
      </c>
    </row>
    <row r="163" spans="1:8" x14ac:dyDescent="0.2">
      <c r="A163" s="11" t="s">
        <v>81</v>
      </c>
      <c r="C163" s="27"/>
      <c r="D163" s="124"/>
      <c r="F163" s="11" t="s">
        <v>82</v>
      </c>
    </row>
    <row r="164" spans="1:8" x14ac:dyDescent="0.2">
      <c r="A164" s="12" t="s">
        <v>83</v>
      </c>
      <c r="B164" s="12"/>
      <c r="C164" s="12"/>
      <c r="E164" s="12"/>
      <c r="F164" s="12" t="s">
        <v>84</v>
      </c>
      <c r="G164" s="12"/>
      <c r="H164" s="12"/>
    </row>
    <row r="165" spans="1:8" x14ac:dyDescent="0.2">
      <c r="C165" s="36"/>
    </row>
    <row r="166" spans="1:8" x14ac:dyDescent="0.2">
      <c r="A166" s="11" t="s">
        <v>932</v>
      </c>
    </row>
    <row r="167" spans="1:8" x14ac:dyDescent="0.2">
      <c r="A167" s="11" t="s">
        <v>938</v>
      </c>
      <c r="B167" s="11" t="s">
        <v>428</v>
      </c>
      <c r="C167" s="32">
        <f>+'FSBLANK '!F46</f>
        <v>0</v>
      </c>
    </row>
    <row r="168" spans="1:8" x14ac:dyDescent="0.2">
      <c r="C168" s="16" t="s">
        <v>91</v>
      </c>
    </row>
    <row r="169" spans="1:8" x14ac:dyDescent="0.2">
      <c r="C169" s="16" t="s">
        <v>933</v>
      </c>
    </row>
    <row r="170" spans="1:8" x14ac:dyDescent="0.2">
      <c r="C170" s="46"/>
    </row>
    <row r="171" spans="1:8" x14ac:dyDescent="0.2">
      <c r="A171" s="11" t="s">
        <v>93</v>
      </c>
      <c r="C171" s="46"/>
      <c r="E171" s="11" t="s">
        <v>86</v>
      </c>
      <c r="F171" s="11" t="s">
        <v>87</v>
      </c>
      <c r="H171" s="11" t="s">
        <v>976</v>
      </c>
    </row>
    <row r="172" spans="1:8" x14ac:dyDescent="0.2">
      <c r="A172" s="22" t="s">
        <v>94</v>
      </c>
      <c r="C172" s="45"/>
      <c r="E172" s="11" t="s">
        <v>89</v>
      </c>
      <c r="F172" s="11" t="s">
        <v>90</v>
      </c>
      <c r="H172" s="11" t="s">
        <v>694</v>
      </c>
    </row>
    <row r="173" spans="1:8" x14ac:dyDescent="0.2">
      <c r="C173" s="46"/>
      <c r="D173" s="17"/>
    </row>
    <row r="174" spans="1:8" x14ac:dyDescent="0.2">
      <c r="A174" s="11" t="s">
        <v>95</v>
      </c>
      <c r="C174" s="79"/>
      <c r="D174" s="17"/>
      <c r="E174" s="18">
        <v>11</v>
      </c>
      <c r="F174" s="82"/>
      <c r="G174" s="43" t="s">
        <v>428</v>
      </c>
      <c r="H174" s="79"/>
    </row>
    <row r="175" spans="1:8" x14ac:dyDescent="0.2">
      <c r="A175" s="11" t="s">
        <v>96</v>
      </c>
      <c r="C175" s="95"/>
      <c r="E175" s="18"/>
      <c r="F175" s="83"/>
      <c r="G175" s="43"/>
      <c r="H175" s="80"/>
    </row>
    <row r="176" spans="1:8" x14ac:dyDescent="0.2">
      <c r="C176" s="80"/>
      <c r="E176" s="18">
        <v>15</v>
      </c>
      <c r="F176" s="82"/>
      <c r="G176" s="43"/>
      <c r="H176" s="79"/>
    </row>
    <row r="177" spans="1:9" x14ac:dyDescent="0.2">
      <c r="A177" s="22" t="s">
        <v>97</v>
      </c>
      <c r="C177" s="80"/>
      <c r="E177" s="18"/>
      <c r="F177" s="83"/>
      <c r="G177" s="43"/>
      <c r="H177" s="80"/>
    </row>
    <row r="178" spans="1:9" x14ac:dyDescent="0.2">
      <c r="A178" s="125" t="s">
        <v>934</v>
      </c>
      <c r="B178" s="46"/>
      <c r="C178" s="79"/>
      <c r="E178" s="18">
        <v>17</v>
      </c>
      <c r="F178" s="82"/>
      <c r="G178" s="43"/>
      <c r="H178" s="79"/>
    </row>
    <row r="179" spans="1:9" x14ac:dyDescent="0.2">
      <c r="A179" s="125" t="s">
        <v>935</v>
      </c>
      <c r="B179" s="46"/>
      <c r="C179" s="95"/>
      <c r="E179" s="18"/>
      <c r="F179" s="83"/>
      <c r="G179" s="43"/>
      <c r="H179" s="80"/>
    </row>
    <row r="180" spans="1:9" x14ac:dyDescent="0.2">
      <c r="A180" s="125"/>
      <c r="B180" s="46"/>
      <c r="C180" s="95"/>
      <c r="E180" s="18">
        <v>20</v>
      </c>
      <c r="F180" s="82"/>
      <c r="G180" s="43"/>
      <c r="H180" s="79"/>
    </row>
    <row r="181" spans="1:9" x14ac:dyDescent="0.2">
      <c r="A181" s="125"/>
      <c r="B181" s="46"/>
      <c r="C181" s="95"/>
      <c r="E181" s="18"/>
      <c r="F181" s="83"/>
      <c r="G181" s="43"/>
      <c r="H181" s="80"/>
    </row>
    <row r="182" spans="1:9" x14ac:dyDescent="0.2">
      <c r="A182" s="126"/>
      <c r="B182" s="46"/>
      <c r="C182" s="95"/>
      <c r="E182" s="18">
        <v>23</v>
      </c>
      <c r="F182" s="82"/>
      <c r="G182" s="43"/>
      <c r="H182" s="79"/>
    </row>
    <row r="183" spans="1:9" x14ac:dyDescent="0.2">
      <c r="A183" s="126"/>
      <c r="B183" s="46"/>
      <c r="C183" s="95"/>
      <c r="E183" s="18"/>
      <c r="F183" s="83"/>
      <c r="G183" s="43"/>
      <c r="H183" s="80"/>
    </row>
    <row r="184" spans="1:9" x14ac:dyDescent="0.2">
      <c r="A184" s="126"/>
      <c r="B184" s="46"/>
      <c r="C184" s="95"/>
      <c r="E184" s="18">
        <v>26</v>
      </c>
      <c r="F184" s="82"/>
      <c r="G184" s="43"/>
      <c r="H184" s="79"/>
    </row>
    <row r="185" spans="1:9" x14ac:dyDescent="0.2">
      <c r="A185" s="126"/>
      <c r="B185" s="46"/>
      <c r="C185" s="95"/>
      <c r="E185" s="18"/>
      <c r="F185" s="83"/>
      <c r="G185" s="43"/>
      <c r="H185" s="80"/>
    </row>
    <row r="186" spans="1:9" x14ac:dyDescent="0.2">
      <c r="A186" s="126"/>
      <c r="B186" s="46"/>
      <c r="C186" s="95"/>
      <c r="E186" s="18">
        <v>29</v>
      </c>
      <c r="F186" s="82"/>
      <c r="G186" s="43"/>
      <c r="H186" s="79"/>
    </row>
    <row r="187" spans="1:9" x14ac:dyDescent="0.2">
      <c r="A187" s="125"/>
      <c r="B187" s="46"/>
      <c r="C187" s="95"/>
      <c r="E187" s="18"/>
      <c r="F187" s="44"/>
      <c r="G187" s="43"/>
      <c r="H187" s="42"/>
    </row>
    <row r="188" spans="1:9" x14ac:dyDescent="0.2">
      <c r="A188" s="125"/>
      <c r="B188" s="46"/>
      <c r="C188" s="95"/>
      <c r="E188" s="124"/>
      <c r="F188" s="127"/>
      <c r="G188" s="43"/>
      <c r="H188" s="45"/>
    </row>
    <row r="189" spans="1:9" x14ac:dyDescent="0.2">
      <c r="A189" s="125"/>
      <c r="B189" s="46"/>
      <c r="C189" s="95"/>
      <c r="E189" s="124"/>
      <c r="F189" s="127"/>
      <c r="G189" s="43"/>
      <c r="H189" s="42"/>
    </row>
    <row r="190" spans="1:9" x14ac:dyDescent="0.2">
      <c r="A190" s="125"/>
      <c r="B190" s="128"/>
      <c r="C190" s="129"/>
      <c r="E190" s="124"/>
      <c r="F190" s="127"/>
      <c r="G190" s="43"/>
      <c r="H190" s="45" t="s">
        <v>401</v>
      </c>
    </row>
    <row r="191" spans="1:9" x14ac:dyDescent="0.2">
      <c r="A191" s="125"/>
      <c r="B191" s="128"/>
      <c r="C191" s="129"/>
      <c r="F191" s="21"/>
      <c r="G191" s="19"/>
      <c r="H191" s="20"/>
    </row>
    <row r="192" spans="1:9" ht="13.5" thickBot="1" x14ac:dyDescent="0.25">
      <c r="A192" s="11" t="s">
        <v>99</v>
      </c>
      <c r="B192" s="11" t="s">
        <v>428</v>
      </c>
      <c r="C192" s="25">
        <f>+C167+C174-C175+C178+C179+C180+C181+C182+C183+C184+C185+C186+C187+C188+C189+C190+C191</f>
        <v>0</v>
      </c>
      <c r="E192" s="11" t="s">
        <v>99</v>
      </c>
      <c r="F192" s="31">
        <f>SUM(F174:F190)</f>
        <v>0</v>
      </c>
      <c r="G192" s="19" t="s">
        <v>428</v>
      </c>
      <c r="H192" s="25">
        <f>+H174+H176+H178+H180+H182-H184-H186</f>
        <v>0</v>
      </c>
      <c r="I192" s="11" t="s">
        <v>541</v>
      </c>
    </row>
    <row r="193" spans="1:9" ht="13.5" thickTop="1" x14ac:dyDescent="0.2">
      <c r="E193" s="17" t="s">
        <v>100</v>
      </c>
      <c r="F193" s="17"/>
      <c r="G193" s="17"/>
    </row>
    <row r="194" spans="1:9" x14ac:dyDescent="0.2">
      <c r="E194" s="17" t="s">
        <v>101</v>
      </c>
      <c r="F194" s="17"/>
      <c r="G194" s="17"/>
    </row>
    <row r="195" spans="1:9" x14ac:dyDescent="0.2">
      <c r="A195" s="22" t="s">
        <v>102</v>
      </c>
      <c r="H195" s="27" t="s">
        <v>401</v>
      </c>
    </row>
    <row r="196" spans="1:9" x14ac:dyDescent="0.2">
      <c r="A196" s="101"/>
      <c r="B196" s="101"/>
      <c r="C196" s="101"/>
      <c r="D196" s="101"/>
      <c r="E196" s="101"/>
      <c r="F196" s="101"/>
      <c r="G196" s="101"/>
      <c r="H196" s="101"/>
      <c r="I196" s="102"/>
    </row>
    <row r="197" spans="1:9" x14ac:dyDescent="0.2">
      <c r="A197" s="101"/>
      <c r="B197" s="101"/>
      <c r="C197" s="101"/>
      <c r="D197" s="101"/>
      <c r="E197" s="101"/>
      <c r="F197" s="101"/>
      <c r="G197" s="101"/>
      <c r="H197" s="101"/>
      <c r="I197" s="102"/>
    </row>
    <row r="198" spans="1:9" x14ac:dyDescent="0.2">
      <c r="A198" s="101"/>
      <c r="B198" s="101"/>
      <c r="C198" s="101"/>
      <c r="D198" s="101"/>
      <c r="E198" s="101"/>
      <c r="F198" s="101"/>
      <c r="G198" s="101"/>
      <c r="H198" s="101"/>
      <c r="I198" s="102"/>
    </row>
    <row r="199" spans="1:9" x14ac:dyDescent="0.2">
      <c r="A199" s="101"/>
      <c r="B199" s="101"/>
      <c r="C199" s="101"/>
      <c r="D199" s="101"/>
      <c r="E199" s="101"/>
      <c r="F199" s="101"/>
      <c r="G199" s="101"/>
      <c r="H199" s="101"/>
      <c r="I199" s="102"/>
    </row>
    <row r="200" spans="1:9" x14ac:dyDescent="0.2">
      <c r="A200" s="101"/>
      <c r="B200" s="101"/>
      <c r="C200" s="101"/>
      <c r="D200" s="101"/>
      <c r="E200" s="101"/>
      <c r="F200" s="101"/>
      <c r="G200" s="101"/>
      <c r="H200" s="101"/>
      <c r="I200" s="102"/>
    </row>
    <row r="201" spans="1:9" x14ac:dyDescent="0.2">
      <c r="A201" s="101"/>
      <c r="B201" s="101"/>
      <c r="C201" s="101"/>
      <c r="D201" s="101"/>
      <c r="E201" s="101"/>
      <c r="F201" s="101"/>
      <c r="G201" s="101"/>
      <c r="H201" s="101"/>
      <c r="I201" s="102"/>
    </row>
    <row r="202" spans="1:9" x14ac:dyDescent="0.2">
      <c r="A202" s="101"/>
      <c r="B202" s="101"/>
      <c r="C202" s="101"/>
      <c r="D202" s="101"/>
      <c r="E202" s="101"/>
      <c r="F202" s="101"/>
      <c r="G202" s="101"/>
      <c r="H202" s="101"/>
      <c r="I202" s="102"/>
    </row>
    <row r="203" spans="1:9" x14ac:dyDescent="0.2">
      <c r="A203" s="11" t="s">
        <v>74</v>
      </c>
    </row>
    <row r="204" spans="1:9" x14ac:dyDescent="0.2">
      <c r="A204" s="11" t="s">
        <v>75</v>
      </c>
    </row>
    <row r="205" spans="1:9" x14ac:dyDescent="0.2">
      <c r="A205" s="11" t="s">
        <v>301</v>
      </c>
    </row>
    <row r="208" spans="1:9" x14ac:dyDescent="0.2">
      <c r="A208" s="11" t="s">
        <v>76</v>
      </c>
      <c r="C208" s="34">
        <f>+(C5)</f>
        <v>0</v>
      </c>
      <c r="E208" s="11" t="s">
        <v>77</v>
      </c>
      <c r="H208" s="13">
        <f>+(H5)</f>
        <v>0</v>
      </c>
    </row>
    <row r="210" spans="1:8" x14ac:dyDescent="0.2">
      <c r="A210" s="11" t="s">
        <v>78</v>
      </c>
      <c r="C210" s="35">
        <f>+(C7)</f>
        <v>0</v>
      </c>
      <c r="E210" s="11" t="s">
        <v>79</v>
      </c>
      <c r="H210" s="117" t="str">
        <f>+H7</f>
        <v>KEY DATE IN "H7"</v>
      </c>
    </row>
    <row r="213" spans="1:8" x14ac:dyDescent="0.2">
      <c r="A213" s="11" t="s">
        <v>81</v>
      </c>
      <c r="C213" s="27"/>
      <c r="D213" s="10"/>
      <c r="F213" s="11" t="s">
        <v>82</v>
      </c>
    </row>
    <row r="214" spans="1:8" x14ac:dyDescent="0.2">
      <c r="A214" s="12" t="s">
        <v>83</v>
      </c>
      <c r="B214" s="12"/>
      <c r="C214" s="12"/>
      <c r="E214" s="12"/>
      <c r="F214" s="12" t="s">
        <v>84</v>
      </c>
      <c r="G214" s="12"/>
      <c r="H214" s="12"/>
    </row>
    <row r="215" spans="1:8" x14ac:dyDescent="0.2">
      <c r="C215" s="36"/>
    </row>
    <row r="216" spans="1:8" x14ac:dyDescent="0.2">
      <c r="A216" s="11" t="s">
        <v>131</v>
      </c>
    </row>
    <row r="217" spans="1:8" x14ac:dyDescent="0.2">
      <c r="A217" s="11" t="s">
        <v>303</v>
      </c>
      <c r="B217" s="11" t="s">
        <v>428</v>
      </c>
      <c r="C217" s="32">
        <f>+'FSBLANK '!F45</f>
        <v>0</v>
      </c>
    </row>
    <row r="218" spans="1:8" x14ac:dyDescent="0.2">
      <c r="C218" s="16" t="s">
        <v>91</v>
      </c>
    </row>
    <row r="219" spans="1:8" x14ac:dyDescent="0.2">
      <c r="C219" s="16" t="s">
        <v>132</v>
      </c>
    </row>
    <row r="220" spans="1:8" x14ac:dyDescent="0.2">
      <c r="C220" s="46"/>
    </row>
    <row r="221" spans="1:8" x14ac:dyDescent="0.2">
      <c r="A221" s="11" t="s">
        <v>93</v>
      </c>
      <c r="C221" s="46"/>
      <c r="E221" s="11" t="s">
        <v>86</v>
      </c>
      <c r="F221" s="11" t="s">
        <v>87</v>
      </c>
      <c r="H221" s="11" t="s">
        <v>975</v>
      </c>
    </row>
    <row r="222" spans="1:8" x14ac:dyDescent="0.2">
      <c r="A222" s="22" t="s">
        <v>94</v>
      </c>
      <c r="C222" s="45"/>
      <c r="E222" s="11" t="s">
        <v>89</v>
      </c>
      <c r="F222" s="11" t="s">
        <v>90</v>
      </c>
      <c r="H222" s="11" t="s">
        <v>694</v>
      </c>
    </row>
    <row r="223" spans="1:8" x14ac:dyDescent="0.2">
      <c r="C223" s="46"/>
      <c r="D223" s="17"/>
    </row>
    <row r="224" spans="1:8" x14ac:dyDescent="0.2">
      <c r="A224" s="11" t="s">
        <v>95</v>
      </c>
      <c r="C224" s="79"/>
      <c r="D224" s="17"/>
      <c r="E224" s="18">
        <v>11</v>
      </c>
      <c r="F224" s="82"/>
      <c r="G224" s="43" t="s">
        <v>428</v>
      </c>
      <c r="H224" s="79"/>
    </row>
    <row r="225" spans="1:8" x14ac:dyDescent="0.2">
      <c r="A225" s="11" t="s">
        <v>96</v>
      </c>
      <c r="C225" s="95"/>
      <c r="E225" s="18"/>
      <c r="F225" s="83"/>
      <c r="G225" s="43"/>
      <c r="H225" s="80"/>
    </row>
    <row r="226" spans="1:8" x14ac:dyDescent="0.2">
      <c r="C226" s="80"/>
      <c r="E226" s="18">
        <v>15</v>
      </c>
      <c r="F226" s="82"/>
      <c r="G226" s="43"/>
      <c r="H226" s="79"/>
    </row>
    <row r="227" spans="1:8" x14ac:dyDescent="0.2">
      <c r="A227" s="22" t="s">
        <v>97</v>
      </c>
      <c r="C227" s="80"/>
      <c r="E227" s="18"/>
      <c r="F227" s="83"/>
      <c r="G227" s="43"/>
      <c r="H227" s="80"/>
    </row>
    <row r="228" spans="1:8" x14ac:dyDescent="0.2">
      <c r="A228" s="101" t="s">
        <v>363</v>
      </c>
      <c r="B228" s="46"/>
      <c r="C228" s="79"/>
      <c r="E228" s="18">
        <v>17</v>
      </c>
      <c r="F228" s="82"/>
      <c r="G228" s="43"/>
      <c r="H228" s="79"/>
    </row>
    <row r="229" spans="1:8" x14ac:dyDescent="0.2">
      <c r="A229" s="120" t="s">
        <v>364</v>
      </c>
      <c r="B229" s="46"/>
      <c r="C229" s="95"/>
      <c r="E229" s="18"/>
      <c r="F229" s="83"/>
      <c r="G229" s="43"/>
      <c r="H229" s="80"/>
    </row>
    <row r="230" spans="1:8" x14ac:dyDescent="0.2">
      <c r="A230" s="120" t="s">
        <v>365</v>
      </c>
      <c r="B230" s="46"/>
      <c r="C230" s="95"/>
      <c r="E230" s="18">
        <v>20</v>
      </c>
      <c r="F230" s="82"/>
      <c r="G230" s="43"/>
      <c r="H230" s="79"/>
    </row>
    <row r="231" spans="1:8" x14ac:dyDescent="0.2">
      <c r="A231" s="120" t="s">
        <v>366</v>
      </c>
      <c r="B231" s="46"/>
      <c r="C231" s="95"/>
      <c r="E231" s="18"/>
      <c r="F231" s="83"/>
      <c r="G231" s="43"/>
      <c r="H231" s="80"/>
    </row>
    <row r="232" spans="1:8" x14ac:dyDescent="0.2">
      <c r="A232" s="120" t="s">
        <v>367</v>
      </c>
      <c r="B232" s="46"/>
      <c r="C232" s="95"/>
      <c r="E232" s="18">
        <v>23</v>
      </c>
      <c r="F232" s="82"/>
      <c r="G232" s="43"/>
      <c r="H232" s="79"/>
    </row>
    <row r="233" spans="1:8" x14ac:dyDescent="0.2">
      <c r="A233" s="120" t="s">
        <v>377</v>
      </c>
      <c r="B233" s="46"/>
      <c r="C233" s="95"/>
      <c r="E233" s="18"/>
      <c r="F233" s="83"/>
      <c r="G233" s="43"/>
      <c r="H233" s="80"/>
    </row>
    <row r="234" spans="1:8" x14ac:dyDescent="0.2">
      <c r="A234" s="120" t="s">
        <v>378</v>
      </c>
      <c r="B234" s="46"/>
      <c r="C234" s="95"/>
      <c r="E234" s="18">
        <v>26</v>
      </c>
      <c r="F234" s="82"/>
      <c r="G234" s="43"/>
      <c r="H234" s="79"/>
    </row>
    <row r="235" spans="1:8" x14ac:dyDescent="0.2">
      <c r="A235" s="120" t="s">
        <v>379</v>
      </c>
      <c r="B235" s="46"/>
      <c r="C235" s="95"/>
      <c r="E235" s="18"/>
      <c r="F235" s="83"/>
      <c r="G235" s="43"/>
      <c r="H235" s="80"/>
    </row>
    <row r="236" spans="1:8" x14ac:dyDescent="0.2">
      <c r="A236" s="120" t="s">
        <v>380</v>
      </c>
      <c r="B236" s="46"/>
      <c r="C236" s="95"/>
      <c r="E236" s="18">
        <v>29</v>
      </c>
      <c r="F236" s="82"/>
      <c r="G236" s="43"/>
      <c r="H236" s="79"/>
    </row>
    <row r="237" spans="1:8" x14ac:dyDescent="0.2">
      <c r="A237" s="101" t="s">
        <v>381</v>
      </c>
      <c r="B237" s="46"/>
      <c r="C237" s="95"/>
      <c r="E237" s="18"/>
      <c r="F237" s="44"/>
      <c r="G237" s="43"/>
      <c r="H237" s="42"/>
    </row>
    <row r="238" spans="1:8" x14ac:dyDescent="0.2">
      <c r="A238" s="101" t="s">
        <v>382</v>
      </c>
      <c r="B238" s="46"/>
      <c r="C238" s="95"/>
      <c r="E238" s="10"/>
      <c r="F238" s="52"/>
      <c r="G238" s="43"/>
      <c r="H238" s="45"/>
    </row>
    <row r="239" spans="1:8" x14ac:dyDescent="0.2">
      <c r="A239" s="101" t="s">
        <v>383</v>
      </c>
      <c r="B239" s="46"/>
      <c r="C239" s="95"/>
      <c r="E239" s="10"/>
      <c r="F239" s="52"/>
      <c r="G239" s="43"/>
      <c r="H239" s="42"/>
    </row>
    <row r="240" spans="1:8" x14ac:dyDescent="0.2">
      <c r="A240" s="101" t="s">
        <v>384</v>
      </c>
      <c r="B240" s="48"/>
      <c r="C240" s="121"/>
      <c r="E240" s="10"/>
      <c r="F240" s="52"/>
      <c r="G240" s="43"/>
      <c r="H240" s="45" t="s">
        <v>401</v>
      </c>
    </row>
    <row r="241" spans="1:9" x14ac:dyDescent="0.2">
      <c r="A241" s="101" t="s">
        <v>385</v>
      </c>
      <c r="B241" s="48"/>
      <c r="C241" s="121"/>
      <c r="F241" s="21"/>
      <c r="G241" s="19"/>
      <c r="H241" s="20"/>
    </row>
    <row r="242" spans="1:9" ht="13.5" thickBot="1" x14ac:dyDescent="0.25">
      <c r="A242" s="11" t="s">
        <v>99</v>
      </c>
      <c r="B242" s="11" t="s">
        <v>428</v>
      </c>
      <c r="C242" s="25">
        <f>+C217+C224-C225+C228+C229+C230+C231+C232+C233+C234+C235+C236+C237+C238+C239+C240+C241</f>
        <v>0</v>
      </c>
      <c r="E242" s="11" t="s">
        <v>99</v>
      </c>
      <c r="F242" s="31">
        <f>SUM(F224:F240)</f>
        <v>0</v>
      </c>
      <c r="G242" s="19" t="s">
        <v>428</v>
      </c>
      <c r="H242" s="25">
        <f>+H224+H226+H228+H230+H232-H234-H236</f>
        <v>0</v>
      </c>
      <c r="I242" s="11" t="s">
        <v>541</v>
      </c>
    </row>
    <row r="243" spans="1:9" ht="13.5" thickTop="1" x14ac:dyDescent="0.2">
      <c r="E243" s="17" t="s">
        <v>100</v>
      </c>
      <c r="F243" s="17"/>
      <c r="G243" s="17"/>
    </row>
    <row r="244" spans="1:9" x14ac:dyDescent="0.2">
      <c r="E244" s="17" t="s">
        <v>101</v>
      </c>
      <c r="F244" s="17"/>
      <c r="G244" s="17"/>
    </row>
    <row r="245" spans="1:9" x14ac:dyDescent="0.2">
      <c r="A245" s="22" t="s">
        <v>102</v>
      </c>
      <c r="H245" s="27" t="s">
        <v>401</v>
      </c>
    </row>
    <row r="246" spans="1:9" x14ac:dyDescent="0.2">
      <c r="A246" s="101"/>
      <c r="B246" s="101"/>
      <c r="C246" s="101"/>
      <c r="D246" s="101"/>
      <c r="E246" s="101"/>
      <c r="F246" s="101"/>
      <c r="G246" s="101"/>
      <c r="H246" s="101"/>
      <c r="I246" s="102"/>
    </row>
    <row r="247" spans="1:9" x14ac:dyDescent="0.2">
      <c r="A247" s="101"/>
      <c r="B247" s="101"/>
      <c r="C247" s="101"/>
      <c r="D247" s="101"/>
      <c r="E247" s="101"/>
      <c r="F247" s="101"/>
      <c r="G247" s="101"/>
      <c r="H247" s="101"/>
      <c r="I247" s="102"/>
    </row>
    <row r="248" spans="1:9" x14ac:dyDescent="0.2">
      <c r="A248" s="101"/>
      <c r="B248" s="101"/>
      <c r="C248" s="101"/>
      <c r="D248" s="101"/>
      <c r="E248" s="101"/>
      <c r="F248" s="101"/>
      <c r="G248" s="101"/>
      <c r="H248" s="101"/>
      <c r="I248" s="102"/>
    </row>
    <row r="249" spans="1:9" x14ac:dyDescent="0.2">
      <c r="A249" s="101"/>
      <c r="B249" s="101"/>
      <c r="C249" s="101"/>
      <c r="D249" s="101"/>
      <c r="E249" s="101"/>
      <c r="F249" s="101"/>
      <c r="G249" s="101"/>
      <c r="H249" s="101"/>
      <c r="I249" s="102"/>
    </row>
    <row r="250" spans="1:9" x14ac:dyDescent="0.2">
      <c r="A250" s="101"/>
      <c r="B250" s="101"/>
      <c r="C250" s="101"/>
      <c r="D250" s="101"/>
      <c r="E250" s="101"/>
      <c r="F250" s="101"/>
      <c r="G250" s="101"/>
      <c r="H250" s="101"/>
      <c r="I250" s="102"/>
    </row>
    <row r="251" spans="1:9" x14ac:dyDescent="0.2">
      <c r="A251" s="101"/>
      <c r="B251" s="101"/>
      <c r="C251" s="101"/>
      <c r="D251" s="101"/>
      <c r="E251" s="101"/>
      <c r="F251" s="101"/>
      <c r="G251" s="101"/>
      <c r="H251" s="101"/>
      <c r="I251" s="102"/>
    </row>
    <row r="252" spans="1:9" x14ac:dyDescent="0.2">
      <c r="A252" s="101"/>
      <c r="B252" s="101"/>
      <c r="C252" s="101"/>
      <c r="D252" s="101"/>
      <c r="E252" s="101"/>
      <c r="F252" s="101"/>
      <c r="G252" s="101"/>
      <c r="H252" s="101"/>
      <c r="I252" s="102"/>
    </row>
    <row r="253" spans="1:9" x14ac:dyDescent="0.2">
      <c r="A253" s="11" t="s">
        <v>74</v>
      </c>
    </row>
    <row r="254" spans="1:9" x14ac:dyDescent="0.2">
      <c r="A254" s="11" t="s">
        <v>75</v>
      </c>
    </row>
    <row r="255" spans="1:9" x14ac:dyDescent="0.2">
      <c r="A255" s="11" t="s">
        <v>977</v>
      </c>
    </row>
    <row r="258" spans="1:8" x14ac:dyDescent="0.2">
      <c r="A258" s="11" t="s">
        <v>76</v>
      </c>
      <c r="C258" s="34">
        <f>+(C5)</f>
        <v>0</v>
      </c>
      <c r="E258" s="11" t="s">
        <v>77</v>
      </c>
      <c r="H258" s="40">
        <f>+(H5)</f>
        <v>0</v>
      </c>
    </row>
    <row r="260" spans="1:8" x14ac:dyDescent="0.2">
      <c r="A260" s="11" t="s">
        <v>78</v>
      </c>
      <c r="C260" s="35">
        <f>+(C7)</f>
        <v>0</v>
      </c>
      <c r="E260" s="11" t="s">
        <v>79</v>
      </c>
      <c r="H260" s="117" t="str">
        <f>+H7</f>
        <v>KEY DATE IN "H7"</v>
      </c>
    </row>
    <row r="263" spans="1:8" x14ac:dyDescent="0.2">
      <c r="A263" s="11" t="s">
        <v>81</v>
      </c>
      <c r="C263" s="27"/>
      <c r="D263" s="10"/>
      <c r="F263" s="11" t="s">
        <v>82</v>
      </c>
    </row>
    <row r="264" spans="1:8" x14ac:dyDescent="0.2">
      <c r="A264" s="12" t="s">
        <v>83</v>
      </c>
      <c r="B264" s="12"/>
      <c r="C264" s="12"/>
      <c r="E264" s="12"/>
      <c r="F264" s="12" t="s">
        <v>84</v>
      </c>
      <c r="G264" s="12"/>
      <c r="H264" s="12"/>
    </row>
    <row r="265" spans="1:8" x14ac:dyDescent="0.2">
      <c r="C265" s="36"/>
    </row>
    <row r="266" spans="1:8" x14ac:dyDescent="0.2">
      <c r="A266" s="11" t="s">
        <v>971</v>
      </c>
    </row>
    <row r="267" spans="1:8" x14ac:dyDescent="0.2">
      <c r="A267" s="11" t="s">
        <v>972</v>
      </c>
      <c r="B267" s="11" t="s">
        <v>428</v>
      </c>
      <c r="C267" s="32">
        <f>+'FSBLANK '!F47</f>
        <v>0</v>
      </c>
    </row>
    <row r="268" spans="1:8" x14ac:dyDescent="0.2">
      <c r="C268" s="16" t="s">
        <v>91</v>
      </c>
    </row>
    <row r="269" spans="1:8" x14ac:dyDescent="0.2">
      <c r="C269" s="16" t="s">
        <v>973</v>
      </c>
    </row>
    <row r="270" spans="1:8" x14ac:dyDescent="0.2">
      <c r="C270" s="46"/>
    </row>
    <row r="271" spans="1:8" x14ac:dyDescent="0.2">
      <c r="A271" s="11" t="s">
        <v>93</v>
      </c>
      <c r="C271" s="46"/>
      <c r="E271" s="11" t="s">
        <v>86</v>
      </c>
      <c r="F271" s="11" t="s">
        <v>87</v>
      </c>
      <c r="H271" s="11" t="s">
        <v>974</v>
      </c>
    </row>
    <row r="272" spans="1:8" x14ac:dyDescent="0.2">
      <c r="A272" s="22" t="s">
        <v>94</v>
      </c>
      <c r="C272" s="45"/>
      <c r="E272" s="11" t="s">
        <v>89</v>
      </c>
      <c r="F272" s="11" t="s">
        <v>90</v>
      </c>
      <c r="H272" s="11" t="s">
        <v>694</v>
      </c>
    </row>
    <row r="273" spans="1:8" x14ac:dyDescent="0.2">
      <c r="C273" s="46"/>
      <c r="D273" s="17"/>
    </row>
    <row r="274" spans="1:8" x14ac:dyDescent="0.2">
      <c r="A274" s="11" t="s">
        <v>95</v>
      </c>
      <c r="C274" s="79"/>
      <c r="D274" s="17"/>
      <c r="E274" s="18">
        <v>11</v>
      </c>
      <c r="F274" s="82"/>
      <c r="G274" s="43" t="s">
        <v>428</v>
      </c>
      <c r="H274" s="79"/>
    </row>
    <row r="275" spans="1:8" x14ac:dyDescent="0.2">
      <c r="A275" s="11" t="s">
        <v>96</v>
      </c>
      <c r="C275" s="95"/>
      <c r="E275" s="18"/>
      <c r="F275" s="83"/>
      <c r="G275" s="43"/>
      <c r="H275" s="80"/>
    </row>
    <row r="276" spans="1:8" x14ac:dyDescent="0.2">
      <c r="C276" s="80"/>
      <c r="E276" s="18">
        <v>15</v>
      </c>
      <c r="F276" s="82"/>
      <c r="G276" s="43"/>
      <c r="H276" s="79"/>
    </row>
    <row r="277" spans="1:8" x14ac:dyDescent="0.2">
      <c r="A277" s="22" t="s">
        <v>97</v>
      </c>
      <c r="C277" s="80"/>
      <c r="E277" s="18"/>
      <c r="F277" s="83"/>
      <c r="G277" s="43"/>
      <c r="H277" s="80"/>
    </row>
    <row r="278" spans="1:8" x14ac:dyDescent="0.2">
      <c r="A278" s="101" t="s">
        <v>363</v>
      </c>
      <c r="B278" s="46"/>
      <c r="C278" s="79"/>
      <c r="E278" s="18">
        <v>17</v>
      </c>
      <c r="F278" s="82"/>
      <c r="G278" s="43"/>
      <c r="H278" s="79"/>
    </row>
    <row r="279" spans="1:8" x14ac:dyDescent="0.2">
      <c r="A279" s="120" t="s">
        <v>364</v>
      </c>
      <c r="B279" s="46"/>
      <c r="C279" s="95"/>
      <c r="E279" s="18"/>
      <c r="F279" s="83"/>
      <c r="G279" s="43"/>
      <c r="H279" s="80"/>
    </row>
    <row r="280" spans="1:8" x14ac:dyDescent="0.2">
      <c r="A280" s="120" t="s">
        <v>365</v>
      </c>
      <c r="B280" s="46"/>
      <c r="C280" s="95"/>
      <c r="E280" s="18">
        <v>20</v>
      </c>
      <c r="F280" s="82"/>
      <c r="G280" s="43"/>
      <c r="H280" s="79"/>
    </row>
    <row r="281" spans="1:8" x14ac:dyDescent="0.2">
      <c r="A281" s="120" t="s">
        <v>366</v>
      </c>
      <c r="B281" s="46"/>
      <c r="C281" s="95"/>
      <c r="E281" s="18"/>
      <c r="F281" s="83"/>
      <c r="G281" s="43"/>
      <c r="H281" s="80"/>
    </row>
    <row r="282" spans="1:8" x14ac:dyDescent="0.2">
      <c r="A282" s="120" t="s">
        <v>367</v>
      </c>
      <c r="B282" s="46"/>
      <c r="C282" s="95"/>
      <c r="E282" s="18">
        <v>23</v>
      </c>
      <c r="F282" s="82"/>
      <c r="G282" s="43"/>
      <c r="H282" s="79"/>
    </row>
    <row r="283" spans="1:8" x14ac:dyDescent="0.2">
      <c r="A283" s="120" t="s">
        <v>377</v>
      </c>
      <c r="B283" s="46"/>
      <c r="C283" s="95"/>
      <c r="E283" s="18"/>
      <c r="F283" s="83"/>
      <c r="G283" s="43"/>
      <c r="H283" s="80"/>
    </row>
    <row r="284" spans="1:8" x14ac:dyDescent="0.2">
      <c r="A284" s="120" t="s">
        <v>378</v>
      </c>
      <c r="B284" s="46"/>
      <c r="C284" s="95"/>
      <c r="E284" s="18">
        <v>26</v>
      </c>
      <c r="F284" s="82"/>
      <c r="G284" s="43"/>
      <c r="H284" s="79"/>
    </row>
    <row r="285" spans="1:8" x14ac:dyDescent="0.2">
      <c r="A285" s="120" t="s">
        <v>379</v>
      </c>
      <c r="B285" s="46"/>
      <c r="C285" s="95"/>
      <c r="E285" s="18"/>
      <c r="F285" s="83"/>
      <c r="G285" s="43"/>
      <c r="H285" s="80"/>
    </row>
    <row r="286" spans="1:8" x14ac:dyDescent="0.2">
      <c r="A286" s="120" t="s">
        <v>380</v>
      </c>
      <c r="B286" s="46"/>
      <c r="C286" s="95"/>
      <c r="E286" s="18">
        <v>29</v>
      </c>
      <c r="F286" s="82"/>
      <c r="G286" s="43"/>
      <c r="H286" s="79"/>
    </row>
    <row r="287" spans="1:8" x14ac:dyDescent="0.2">
      <c r="A287" s="101" t="s">
        <v>381</v>
      </c>
      <c r="B287" s="46"/>
      <c r="C287" s="95"/>
      <c r="E287" s="18"/>
      <c r="F287" s="44"/>
      <c r="G287" s="43"/>
      <c r="H287" s="42"/>
    </row>
    <row r="288" spans="1:8" x14ac:dyDescent="0.2">
      <c r="A288" s="101" t="s">
        <v>382</v>
      </c>
      <c r="B288" s="46"/>
      <c r="C288" s="95"/>
      <c r="E288" s="10"/>
      <c r="F288" s="52"/>
      <c r="G288" s="43"/>
      <c r="H288" s="45"/>
    </row>
    <row r="289" spans="1:9" x14ac:dyDescent="0.2">
      <c r="A289" s="101" t="s">
        <v>383</v>
      </c>
      <c r="B289" s="46"/>
      <c r="C289" s="95"/>
      <c r="E289" s="10"/>
      <c r="F289" s="52"/>
      <c r="G289" s="43"/>
      <c r="H289" s="42"/>
    </row>
    <row r="290" spans="1:9" x14ac:dyDescent="0.2">
      <c r="A290" s="101" t="s">
        <v>384</v>
      </c>
      <c r="B290" s="48"/>
      <c r="C290" s="121"/>
      <c r="E290" s="10"/>
      <c r="F290" s="52"/>
      <c r="G290" s="43"/>
      <c r="H290" s="45" t="s">
        <v>401</v>
      </c>
    </row>
    <row r="291" spans="1:9" x14ac:dyDescent="0.2">
      <c r="A291" s="101" t="s">
        <v>385</v>
      </c>
      <c r="B291" s="48"/>
      <c r="C291" s="121"/>
      <c r="F291" s="21"/>
      <c r="G291" s="19"/>
      <c r="H291" s="20"/>
    </row>
    <row r="292" spans="1:9" ht="13.5" thickBot="1" x14ac:dyDescent="0.25">
      <c r="A292" s="11" t="s">
        <v>99</v>
      </c>
      <c r="B292" s="11" t="s">
        <v>428</v>
      </c>
      <c r="C292" s="25">
        <f>+C267+C274-C275+C278+C279+C280+C281+C282+C283+C284+C285+C286+C287+C288+C289+C290+C291</f>
        <v>0</v>
      </c>
      <c r="E292" s="11" t="s">
        <v>99</v>
      </c>
      <c r="F292" s="31">
        <f>SUM(F274:F290)</f>
        <v>0</v>
      </c>
      <c r="G292" s="19" t="s">
        <v>428</v>
      </c>
      <c r="H292" s="25">
        <f>+H274+H276+H278+H280+H282-H284-H286</f>
        <v>0</v>
      </c>
      <c r="I292" s="11" t="s">
        <v>541</v>
      </c>
    </row>
    <row r="293" spans="1:9" ht="13.5" thickTop="1" x14ac:dyDescent="0.2">
      <c r="E293" s="17" t="s">
        <v>100</v>
      </c>
      <c r="F293" s="17"/>
      <c r="G293" s="17"/>
    </row>
    <row r="294" spans="1:9" x14ac:dyDescent="0.2">
      <c r="E294" s="17" t="s">
        <v>101</v>
      </c>
      <c r="F294" s="17"/>
      <c r="G294" s="17"/>
    </row>
    <row r="295" spans="1:9" x14ac:dyDescent="0.2">
      <c r="A295" s="22" t="s">
        <v>102</v>
      </c>
      <c r="H295" s="27" t="s">
        <v>401</v>
      </c>
    </row>
    <row r="296" spans="1:9" x14ac:dyDescent="0.2">
      <c r="A296" s="101"/>
      <c r="B296" s="101"/>
      <c r="C296" s="101"/>
      <c r="D296" s="101"/>
      <c r="E296" s="101"/>
      <c r="F296" s="101"/>
      <c r="G296" s="101"/>
      <c r="H296" s="101"/>
      <c r="I296" s="102"/>
    </row>
    <row r="297" spans="1:9" x14ac:dyDescent="0.2">
      <c r="A297" s="101"/>
      <c r="B297" s="101"/>
      <c r="C297" s="101"/>
      <c r="D297" s="101"/>
      <c r="E297" s="101"/>
      <c r="F297" s="101"/>
      <c r="G297" s="101"/>
      <c r="H297" s="101"/>
      <c r="I297" s="102"/>
    </row>
    <row r="298" spans="1:9" x14ac:dyDescent="0.2">
      <c r="A298" s="101"/>
      <c r="B298" s="101"/>
      <c r="C298" s="101"/>
      <c r="D298" s="101"/>
      <c r="E298" s="101"/>
      <c r="F298" s="101"/>
      <c r="G298" s="101"/>
      <c r="H298" s="101"/>
      <c r="I298" s="102"/>
    </row>
    <row r="299" spans="1:9" x14ac:dyDescent="0.2">
      <c r="A299" s="101"/>
      <c r="B299" s="101"/>
      <c r="C299" s="101"/>
      <c r="D299" s="101"/>
      <c r="E299" s="101"/>
      <c r="F299" s="101"/>
      <c r="G299" s="101"/>
      <c r="H299" s="101"/>
      <c r="I299" s="102"/>
    </row>
    <row r="300" spans="1:9" x14ac:dyDescent="0.2">
      <c r="A300" s="101"/>
      <c r="B300" s="101"/>
      <c r="C300" s="101"/>
      <c r="D300" s="101"/>
      <c r="E300" s="101"/>
      <c r="F300" s="101"/>
      <c r="G300" s="101"/>
      <c r="H300" s="101"/>
      <c r="I300" s="102"/>
    </row>
    <row r="301" spans="1:9" x14ac:dyDescent="0.2">
      <c r="A301" s="101"/>
      <c r="B301" s="101"/>
      <c r="C301" s="101"/>
      <c r="D301" s="101"/>
      <c r="E301" s="101"/>
      <c r="F301" s="101"/>
      <c r="G301" s="101"/>
      <c r="H301" s="101"/>
      <c r="I301" s="102"/>
    </row>
    <row r="302" spans="1:9" x14ac:dyDescent="0.2">
      <c r="A302" s="101"/>
      <c r="B302" s="101"/>
      <c r="C302" s="101"/>
      <c r="D302" s="101"/>
      <c r="E302" s="101"/>
      <c r="F302" s="101"/>
      <c r="G302" s="101"/>
      <c r="H302" s="101"/>
      <c r="I302" s="102"/>
    </row>
    <row r="303" spans="1:9" x14ac:dyDescent="0.2">
      <c r="A303" s="11" t="s">
        <v>74</v>
      </c>
    </row>
    <row r="304" spans="1:9" x14ac:dyDescent="0.2">
      <c r="A304" s="11" t="s">
        <v>75</v>
      </c>
    </row>
    <row r="305" spans="1:8" x14ac:dyDescent="0.2">
      <c r="A305" s="11" t="s">
        <v>133</v>
      </c>
    </row>
    <row r="313" spans="1:8" x14ac:dyDescent="0.2">
      <c r="A313" s="11" t="s">
        <v>76</v>
      </c>
      <c r="C313" s="34">
        <f>+(C5)</f>
        <v>0</v>
      </c>
      <c r="E313" s="11" t="s">
        <v>77</v>
      </c>
      <c r="H313" s="13">
        <f>+(H5)</f>
        <v>0</v>
      </c>
    </row>
    <row r="315" spans="1:8" x14ac:dyDescent="0.2">
      <c r="A315" s="11" t="s">
        <v>78</v>
      </c>
      <c r="C315" s="35">
        <f>+(C7)</f>
        <v>0</v>
      </c>
      <c r="E315" s="11" t="s">
        <v>79</v>
      </c>
      <c r="H315" s="117" t="str">
        <f>+H7</f>
        <v>KEY DATE IN "H7"</v>
      </c>
    </row>
    <row r="316" spans="1:8" x14ac:dyDescent="0.2">
      <c r="A316" s="11" t="s">
        <v>401</v>
      </c>
    </row>
    <row r="319" spans="1:8" x14ac:dyDescent="0.2">
      <c r="E319" s="27"/>
      <c r="F319" s="27"/>
      <c r="G319" s="27"/>
      <c r="H319" s="27"/>
    </row>
    <row r="320" spans="1:8" x14ac:dyDescent="0.2">
      <c r="A320" s="10"/>
    </row>
    <row r="321" spans="1:9" x14ac:dyDescent="0.2">
      <c r="A321" s="10"/>
    </row>
    <row r="322" spans="1:9" x14ac:dyDescent="0.2">
      <c r="A322" s="11" t="s">
        <v>134</v>
      </c>
      <c r="E322" s="11" t="s">
        <v>135</v>
      </c>
      <c r="H322" s="27"/>
    </row>
    <row r="323" spans="1:9" x14ac:dyDescent="0.2">
      <c r="A323" s="11" t="s">
        <v>136</v>
      </c>
      <c r="C323" s="89"/>
      <c r="E323" s="11" t="s">
        <v>137</v>
      </c>
      <c r="G323" s="19" t="s">
        <v>428</v>
      </c>
      <c r="H323" s="15">
        <f>+'FSBLANK '!E139*-1</f>
        <v>0</v>
      </c>
    </row>
    <row r="324" spans="1:9" x14ac:dyDescent="0.2">
      <c r="B324" s="12"/>
      <c r="C324" s="94"/>
      <c r="D324" s="17"/>
    </row>
    <row r="325" spans="1:9" x14ac:dyDescent="0.2">
      <c r="A325" s="10"/>
      <c r="B325" s="10"/>
      <c r="C325" s="10"/>
      <c r="D325" s="10"/>
      <c r="E325" s="37" t="s">
        <v>346</v>
      </c>
      <c r="F325" s="10"/>
      <c r="G325" s="10"/>
      <c r="H325" s="10"/>
    </row>
    <row r="326" spans="1:9" x14ac:dyDescent="0.2">
      <c r="A326" s="10"/>
      <c r="B326" s="10"/>
      <c r="C326" s="10"/>
      <c r="D326" s="10"/>
      <c r="E326" s="37" t="s">
        <v>347</v>
      </c>
      <c r="F326" s="10"/>
      <c r="G326" s="10"/>
      <c r="H326" s="10"/>
    </row>
    <row r="327" spans="1:9" x14ac:dyDescent="0.2">
      <c r="A327" s="10"/>
      <c r="B327" s="10"/>
      <c r="C327" s="10"/>
      <c r="D327" s="10"/>
      <c r="E327" s="37"/>
      <c r="F327" s="10"/>
      <c r="G327" s="10"/>
      <c r="H327" s="10"/>
    </row>
    <row r="328" spans="1:9" x14ac:dyDescent="0.2">
      <c r="A328" s="10"/>
      <c r="B328" s="10"/>
      <c r="C328" s="10"/>
      <c r="D328" s="10"/>
      <c r="E328" s="10"/>
      <c r="F328" s="10"/>
      <c r="G328" s="10"/>
      <c r="H328" s="10"/>
    </row>
    <row r="329" spans="1:9" x14ac:dyDescent="0.2">
      <c r="A329" s="48"/>
      <c r="B329" s="48"/>
      <c r="C329" s="48"/>
      <c r="D329" s="48"/>
      <c r="E329" s="48"/>
      <c r="F329" s="48"/>
      <c r="G329" s="48"/>
      <c r="H329" s="48"/>
      <c r="I329" s="46"/>
    </row>
    <row r="330" spans="1:9" x14ac:dyDescent="0.2">
      <c r="A330" s="48"/>
      <c r="B330" s="48"/>
      <c r="C330" s="48"/>
      <c r="D330" s="48"/>
      <c r="E330" s="48"/>
      <c r="F330" s="48"/>
      <c r="G330" s="48"/>
      <c r="H330" s="48"/>
      <c r="I330" s="46"/>
    </row>
    <row r="331" spans="1:9" x14ac:dyDescent="0.2">
      <c r="A331" s="48"/>
      <c r="B331" s="48"/>
      <c r="C331" s="48"/>
      <c r="D331" s="48"/>
      <c r="E331" s="48"/>
      <c r="F331" s="48"/>
      <c r="G331" s="48"/>
      <c r="H331" s="48"/>
      <c r="I331" s="46"/>
    </row>
    <row r="332" spans="1:9" x14ac:dyDescent="0.2">
      <c r="A332" s="48"/>
      <c r="B332" s="48"/>
      <c r="C332" s="48"/>
      <c r="D332" s="48"/>
      <c r="E332" s="48"/>
      <c r="F332" s="48"/>
      <c r="G332" s="48"/>
      <c r="H332" s="48"/>
      <c r="I332" s="46"/>
    </row>
    <row r="333" spans="1:9" x14ac:dyDescent="0.2">
      <c r="A333" s="48"/>
      <c r="B333" s="48"/>
      <c r="C333" s="48"/>
      <c r="D333" s="48"/>
      <c r="E333" s="48"/>
      <c r="F333" s="48"/>
      <c r="G333" s="48"/>
      <c r="H333" s="48"/>
      <c r="I333" s="46"/>
    </row>
    <row r="334" spans="1:9" x14ac:dyDescent="0.2">
      <c r="A334" s="48"/>
      <c r="B334" s="48"/>
      <c r="C334" s="48"/>
      <c r="D334" s="48"/>
      <c r="E334" s="48"/>
      <c r="F334" s="48"/>
      <c r="G334" s="48"/>
      <c r="H334" s="48"/>
      <c r="I334" s="46"/>
    </row>
    <row r="335" spans="1:9" x14ac:dyDescent="0.2">
      <c r="A335" s="48"/>
      <c r="B335" s="48"/>
      <c r="C335" s="48"/>
      <c r="D335" s="48"/>
      <c r="E335" s="48"/>
      <c r="F335" s="48"/>
      <c r="G335" s="48"/>
      <c r="H335" s="48"/>
      <c r="I335" s="46"/>
    </row>
    <row r="336" spans="1:9" x14ac:dyDescent="0.2">
      <c r="A336" s="48"/>
      <c r="B336" s="48"/>
      <c r="C336" s="48"/>
      <c r="D336" s="48"/>
      <c r="E336" s="48"/>
      <c r="F336" s="48"/>
      <c r="G336" s="48"/>
      <c r="H336" s="48"/>
      <c r="I336" s="46"/>
    </row>
    <row r="337" spans="1:9" x14ac:dyDescent="0.2">
      <c r="A337" s="48"/>
      <c r="B337" s="48"/>
      <c r="C337" s="48"/>
      <c r="D337" s="48"/>
      <c r="E337" s="48"/>
      <c r="F337" s="48"/>
      <c r="G337" s="48"/>
      <c r="H337" s="48"/>
      <c r="I337" s="46"/>
    </row>
    <row r="338" spans="1:9" x14ac:dyDescent="0.2">
      <c r="A338" s="48"/>
      <c r="B338" s="48"/>
      <c r="C338" s="48"/>
      <c r="D338" s="48"/>
      <c r="E338" s="48"/>
      <c r="F338" s="48"/>
      <c r="G338" s="48"/>
      <c r="H338" s="48"/>
      <c r="I338" s="46"/>
    </row>
    <row r="339" spans="1:9" x14ac:dyDescent="0.2">
      <c r="A339" s="48"/>
      <c r="B339" s="48"/>
      <c r="C339" s="48"/>
      <c r="D339" s="48"/>
      <c r="E339" s="48"/>
      <c r="F339" s="48"/>
      <c r="G339" s="48"/>
      <c r="H339" s="48"/>
      <c r="I339" s="46"/>
    </row>
    <row r="340" spans="1:9" x14ac:dyDescent="0.2">
      <c r="A340" s="48"/>
      <c r="B340" s="48"/>
      <c r="C340" s="48"/>
      <c r="D340" s="48"/>
      <c r="E340" s="48"/>
      <c r="F340" s="48"/>
      <c r="G340" s="48"/>
      <c r="H340" s="48"/>
      <c r="I340" s="46"/>
    </row>
    <row r="341" spans="1:9" x14ac:dyDescent="0.2">
      <c r="A341" s="48"/>
      <c r="B341" s="48"/>
      <c r="C341" s="48"/>
      <c r="D341" s="48"/>
      <c r="E341" s="48"/>
      <c r="F341" s="48"/>
      <c r="G341" s="48"/>
      <c r="H341" s="48"/>
      <c r="I341" s="46"/>
    </row>
    <row r="342" spans="1:9" x14ac:dyDescent="0.2">
      <c r="A342" s="10"/>
      <c r="B342" s="10"/>
      <c r="C342" s="10"/>
      <c r="D342" s="10"/>
      <c r="E342" s="10"/>
      <c r="F342" s="10"/>
      <c r="G342" s="10"/>
      <c r="H342" s="10"/>
    </row>
    <row r="343" spans="1:9" x14ac:dyDescent="0.2">
      <c r="A343" s="10"/>
      <c r="B343" s="10"/>
      <c r="C343" s="10"/>
      <c r="D343" s="10"/>
      <c r="E343" s="10"/>
      <c r="F343" s="10"/>
      <c r="G343" s="10"/>
      <c r="H343" s="10"/>
    </row>
    <row r="344" spans="1:9" x14ac:dyDescent="0.2">
      <c r="A344" s="10"/>
      <c r="B344" s="10"/>
      <c r="C344" s="10"/>
      <c r="D344" s="10"/>
      <c r="E344" s="10"/>
      <c r="F344" s="10"/>
      <c r="G344" s="10"/>
      <c r="H344" s="10"/>
    </row>
    <row r="345" spans="1:9" x14ac:dyDescent="0.2">
      <c r="A345" s="10"/>
      <c r="B345" s="10"/>
      <c r="C345" s="10"/>
      <c r="D345" s="10"/>
      <c r="E345" s="10"/>
      <c r="F345" s="10"/>
      <c r="G345" s="10"/>
      <c r="H345" s="10"/>
    </row>
    <row r="346" spans="1:9" x14ac:dyDescent="0.2">
      <c r="A346" s="10"/>
      <c r="B346" s="10"/>
      <c r="C346" s="10"/>
      <c r="D346" s="10"/>
      <c r="E346" s="10"/>
      <c r="F346" s="10"/>
      <c r="G346" s="10"/>
      <c r="H346" s="10"/>
    </row>
    <row r="347" spans="1:9" x14ac:dyDescent="0.2">
      <c r="A347" s="10"/>
      <c r="B347" s="10"/>
      <c r="C347" s="10"/>
      <c r="D347" s="10"/>
      <c r="E347" s="10"/>
      <c r="F347" s="10"/>
      <c r="G347" s="10"/>
      <c r="H347" s="10"/>
    </row>
    <row r="348" spans="1:9" x14ac:dyDescent="0.2">
      <c r="A348" s="10"/>
      <c r="B348" s="10"/>
      <c r="C348" s="10"/>
      <c r="D348" s="10"/>
      <c r="E348" s="10"/>
      <c r="F348" s="10"/>
      <c r="G348" s="10"/>
      <c r="H348" s="10"/>
    </row>
    <row r="349" spans="1:9" x14ac:dyDescent="0.2">
      <c r="A349" s="10"/>
      <c r="B349" s="10"/>
      <c r="C349" s="10"/>
      <c r="D349" s="10"/>
      <c r="E349" s="10"/>
      <c r="F349" s="10"/>
      <c r="G349" s="10"/>
      <c r="H349" s="10"/>
    </row>
    <row r="350" spans="1:9" x14ac:dyDescent="0.2">
      <c r="A350" s="10"/>
      <c r="B350" s="10"/>
      <c r="C350" s="10"/>
      <c r="D350" s="10"/>
      <c r="E350" s="10"/>
      <c r="F350" s="10"/>
      <c r="G350" s="10"/>
      <c r="H350" s="10"/>
    </row>
    <row r="351" spans="1:9" x14ac:dyDescent="0.2">
      <c r="A351" s="10"/>
      <c r="B351" s="10"/>
      <c r="C351" s="10"/>
      <c r="D351" s="10"/>
      <c r="E351" s="10"/>
      <c r="F351" s="10"/>
      <c r="G351" s="10"/>
      <c r="H351" s="10"/>
    </row>
    <row r="352" spans="1:9" x14ac:dyDescent="0.2">
      <c r="A352" s="10"/>
      <c r="B352" s="10"/>
      <c r="C352" s="10"/>
      <c r="D352" s="10"/>
      <c r="E352" s="10"/>
      <c r="F352" s="10"/>
      <c r="G352" s="10"/>
      <c r="H352" s="10"/>
    </row>
    <row r="353" spans="1:8" x14ac:dyDescent="0.2">
      <c r="A353" s="10"/>
      <c r="B353" s="10"/>
      <c r="C353" s="10"/>
      <c r="D353" s="10"/>
      <c r="E353" s="10"/>
      <c r="F353" s="10"/>
      <c r="G353" s="10"/>
      <c r="H353" s="10"/>
    </row>
    <row r="354" spans="1:8" x14ac:dyDescent="0.2">
      <c r="A354" s="11" t="s">
        <v>74</v>
      </c>
      <c r="B354" s="10"/>
      <c r="C354" s="10"/>
      <c r="D354" s="10"/>
      <c r="E354" s="10"/>
      <c r="F354" s="10"/>
      <c r="G354" s="10"/>
      <c r="H354" s="10"/>
    </row>
    <row r="355" spans="1:8" x14ac:dyDescent="0.2">
      <c r="A355" s="11" t="s">
        <v>75</v>
      </c>
      <c r="B355" s="10"/>
      <c r="C355" s="10"/>
      <c r="D355" s="10"/>
      <c r="E355" s="10"/>
      <c r="F355" s="10"/>
      <c r="G355" s="10"/>
      <c r="H355" s="10"/>
    </row>
    <row r="356" spans="1:8" x14ac:dyDescent="0.2">
      <c r="B356" s="10"/>
      <c r="C356" s="10"/>
      <c r="D356" s="10"/>
      <c r="E356" s="10"/>
      <c r="F356" s="10"/>
      <c r="G356" s="10"/>
      <c r="H356" s="10"/>
    </row>
    <row r="357" spans="1:8" x14ac:dyDescent="0.2">
      <c r="B357" s="10"/>
      <c r="C357" s="10"/>
      <c r="D357" s="10"/>
      <c r="E357" s="10"/>
      <c r="F357" s="10"/>
      <c r="G357" s="10"/>
      <c r="H357" s="10"/>
    </row>
    <row r="358" spans="1:8" x14ac:dyDescent="0.2">
      <c r="B358" s="10"/>
      <c r="C358" s="10"/>
      <c r="D358" s="10"/>
      <c r="E358" s="10"/>
      <c r="F358" s="10"/>
      <c r="G358" s="10"/>
      <c r="H358" s="10"/>
    </row>
    <row r="359" spans="1:8" x14ac:dyDescent="0.2">
      <c r="D359" s="11" t="s">
        <v>401</v>
      </c>
    </row>
  </sheetData>
  <sheetProtection password="DCB8" sheet="1" objects="1" scenarios="1" formatCells="0" formatColumns="0" formatRows="0"/>
  <phoneticPr fontId="0" type="noConversion"/>
  <pageMargins left="0.75" right="0.75" top="1" bottom="1" header="0.5" footer="0.5"/>
  <pageSetup scale="87" orientation="portrait" horizontalDpi="300" verticalDpi="300" r:id="rId1"/>
  <headerFooter alignWithMargins="0"/>
  <rowBreaks count="7" manualBreakCount="7">
    <brk id="50" max="9" man="1"/>
    <brk id="103" max="9" man="1"/>
    <brk id="154" max="8" man="1"/>
    <brk id="204" max="9" man="1"/>
    <brk id="254" max="8" man="1"/>
    <brk id="304" max="9" man="1"/>
    <brk id="3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9"/>
  <sheetViews>
    <sheetView topLeftCell="A22" zoomScaleNormal="100" workbookViewId="0">
      <selection activeCell="E40" sqref="E40"/>
    </sheetView>
  </sheetViews>
  <sheetFormatPr defaultColWidth="9.625" defaultRowHeight="12" x14ac:dyDescent="0.15"/>
  <cols>
    <col min="1" max="1" width="2.625" customWidth="1"/>
    <col min="2" max="2" width="5.625" customWidth="1"/>
    <col min="3" max="3" width="9.875" customWidth="1"/>
    <col min="4" max="4" width="17" customWidth="1"/>
    <col min="5" max="5" width="7.875" customWidth="1"/>
    <col min="6" max="6" width="17.25" customWidth="1"/>
    <col min="7" max="7" width="1.625" customWidth="1"/>
    <col min="8" max="8" width="10.875" customWidth="1"/>
    <col min="9" max="9" width="3.625" customWidth="1"/>
    <col min="10" max="10" width="17.625" customWidth="1"/>
    <col min="14" max="14" width="12.625" customWidth="1"/>
    <col min="17" max="17" width="32.625" customWidth="1"/>
    <col min="18" max="18" width="7.625" customWidth="1"/>
    <col min="19" max="20" width="4.625" customWidth="1"/>
    <col min="21" max="21" width="12.625" customWidth="1"/>
  </cols>
  <sheetData>
    <row r="1" spans="1:10" x14ac:dyDescent="0.15">
      <c r="A1" s="39"/>
      <c r="B1" s="39"/>
      <c r="C1" s="39" t="s">
        <v>289</v>
      </c>
      <c r="E1" s="59"/>
      <c r="F1" s="39"/>
      <c r="G1" s="39"/>
      <c r="H1" s="39"/>
      <c r="I1" s="39"/>
      <c r="J1" s="39"/>
    </row>
    <row r="2" spans="1:10" x14ac:dyDescent="0.15">
      <c r="A2" s="39"/>
      <c r="B2" s="39"/>
      <c r="C2" s="39" t="s">
        <v>292</v>
      </c>
      <c r="D2" s="39"/>
      <c r="E2" s="59"/>
      <c r="F2" s="39"/>
      <c r="G2" s="39"/>
      <c r="H2" s="39"/>
      <c r="I2" s="39"/>
      <c r="J2" s="39"/>
    </row>
    <row r="3" spans="1:10" x14ac:dyDescent="0.15">
      <c r="A3" s="39"/>
      <c r="B3" s="9" t="s">
        <v>290</v>
      </c>
      <c r="C3" s="39"/>
      <c r="D3" s="39"/>
      <c r="E3" s="39"/>
      <c r="F3" s="60"/>
      <c r="G3" s="39"/>
      <c r="H3" s="61"/>
      <c r="I3" s="39"/>
      <c r="J3" s="39"/>
    </row>
    <row r="4" spans="1:10" x14ac:dyDescent="0.15">
      <c r="A4" s="39"/>
      <c r="B4" s="39" t="s">
        <v>291</v>
      </c>
      <c r="C4" s="39"/>
      <c r="D4" s="39"/>
      <c r="E4" s="39"/>
      <c r="F4" s="60"/>
      <c r="G4" s="39"/>
      <c r="H4" s="61"/>
      <c r="I4" s="39"/>
      <c r="J4" s="39"/>
    </row>
    <row r="5" spans="1:10" x14ac:dyDescent="0.15">
      <c r="A5" s="1"/>
      <c r="D5" s="100" t="s">
        <v>311</v>
      </c>
      <c r="E5" s="100"/>
      <c r="F5" s="75"/>
      <c r="G5" s="75"/>
      <c r="I5" s="1"/>
      <c r="J5" s="1"/>
    </row>
    <row r="6" spans="1:10" x14ac:dyDescent="0.15">
      <c r="A6" s="1"/>
      <c r="B6" s="1"/>
      <c r="C6" s="4" t="s">
        <v>406</v>
      </c>
      <c r="E6" s="33" t="s">
        <v>138</v>
      </c>
      <c r="F6" s="57"/>
      <c r="G6" s="57"/>
      <c r="H6" s="57"/>
      <c r="I6" s="57"/>
      <c r="J6" s="1"/>
    </row>
    <row r="7" spans="1:10" x14ac:dyDescent="0.15">
      <c r="A7" s="1"/>
      <c r="B7" s="1"/>
      <c r="C7" s="4" t="s">
        <v>409</v>
      </c>
      <c r="E7" s="33" t="s">
        <v>139</v>
      </c>
      <c r="F7" s="57"/>
      <c r="G7" s="57"/>
      <c r="H7" s="57"/>
      <c r="I7" s="57"/>
      <c r="J7" s="1"/>
    </row>
    <row r="8" spans="1:10" x14ac:dyDescent="0.15">
      <c r="A8" s="1"/>
      <c r="B8" s="1"/>
      <c r="C8" s="4" t="s">
        <v>412</v>
      </c>
      <c r="E8" s="33" t="s">
        <v>140</v>
      </c>
      <c r="F8" s="57"/>
      <c r="G8" s="57"/>
      <c r="H8" s="57"/>
      <c r="I8" s="57"/>
      <c r="J8" s="1"/>
    </row>
    <row r="9" spans="1:10" x14ac:dyDescent="0.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15">
      <c r="A10" s="1"/>
      <c r="B10" s="1"/>
      <c r="C10" s="4" t="s">
        <v>570</v>
      </c>
      <c r="D10" s="1"/>
      <c r="E10" s="5" t="s">
        <v>495</v>
      </c>
      <c r="F10" s="5" t="s">
        <v>496</v>
      </c>
      <c r="H10" s="5" t="s">
        <v>281</v>
      </c>
      <c r="I10" s="1"/>
      <c r="J10" s="5" t="s">
        <v>497</v>
      </c>
    </row>
    <row r="11" spans="1:10" x14ac:dyDescent="0.15">
      <c r="A11" s="1"/>
      <c r="B11" s="4" t="s">
        <v>571</v>
      </c>
      <c r="C11" s="1"/>
      <c r="D11" s="1"/>
      <c r="E11" s="5" t="s">
        <v>631</v>
      </c>
      <c r="F11" s="5" t="s">
        <v>573</v>
      </c>
      <c r="H11" s="5" t="s">
        <v>282</v>
      </c>
      <c r="I11" s="1"/>
      <c r="J11" s="5" t="s">
        <v>632</v>
      </c>
    </row>
    <row r="12" spans="1:10" x14ac:dyDescent="0.15">
      <c r="A12" s="1"/>
      <c r="B12" s="39"/>
      <c r="C12" s="62"/>
      <c r="D12" s="62"/>
      <c r="E12" s="1"/>
      <c r="F12" s="1"/>
      <c r="H12" s="1"/>
      <c r="I12" s="1"/>
      <c r="J12" s="1"/>
    </row>
    <row r="13" spans="1:10" x14ac:dyDescent="0.15">
      <c r="A13" s="1"/>
      <c r="B13" s="4" t="s">
        <v>575</v>
      </c>
      <c r="C13" s="1"/>
      <c r="D13" s="1"/>
      <c r="E13" s="76">
        <v>0</v>
      </c>
      <c r="F13" s="8">
        <v>60</v>
      </c>
      <c r="H13" s="63"/>
      <c r="I13" s="6" t="s">
        <v>428</v>
      </c>
      <c r="J13" s="7">
        <f>+E13*F13</f>
        <v>0</v>
      </c>
    </row>
    <row r="14" spans="1:10" x14ac:dyDescent="0.15">
      <c r="A14" s="1"/>
      <c r="B14" s="4" t="s">
        <v>576</v>
      </c>
      <c r="C14" s="1"/>
      <c r="D14" s="1"/>
      <c r="E14" s="76">
        <v>0</v>
      </c>
      <c r="F14" s="8">
        <v>225</v>
      </c>
      <c r="H14" s="63"/>
      <c r="I14" s="1"/>
      <c r="J14" s="7">
        <f>+E14*F14</f>
        <v>0</v>
      </c>
    </row>
    <row r="15" spans="1:10" x14ac:dyDescent="0.15">
      <c r="A15" s="1"/>
      <c r="B15" s="1"/>
      <c r="C15" s="1"/>
      <c r="D15" s="1"/>
      <c r="E15" s="3"/>
      <c r="F15" s="8"/>
      <c r="H15" s="8"/>
      <c r="I15" s="1"/>
      <c r="J15" s="1"/>
    </row>
    <row r="16" spans="1:10" x14ac:dyDescent="0.15">
      <c r="A16" s="1"/>
      <c r="B16" s="38" t="s">
        <v>283</v>
      </c>
      <c r="C16" s="1"/>
      <c r="E16" s="76">
        <v>0</v>
      </c>
      <c r="F16" s="8">
        <v>300</v>
      </c>
      <c r="H16" s="63">
        <v>0.75</v>
      </c>
      <c r="I16" s="1"/>
      <c r="J16" s="7">
        <f>E16*F16*H16</f>
        <v>0</v>
      </c>
    </row>
    <row r="17" spans="1:10" x14ac:dyDescent="0.15">
      <c r="A17" s="1"/>
      <c r="B17" s="1"/>
      <c r="C17" s="1"/>
      <c r="E17" s="2" t="s">
        <v>401</v>
      </c>
      <c r="F17" s="8"/>
      <c r="H17" s="8"/>
      <c r="I17" s="1"/>
      <c r="J17" s="1"/>
    </row>
    <row r="18" spans="1:10" x14ac:dyDescent="0.15">
      <c r="A18" s="1"/>
      <c r="B18" s="4" t="s">
        <v>227</v>
      </c>
      <c r="C18" s="1"/>
      <c r="E18" s="76">
        <v>0</v>
      </c>
      <c r="F18" s="8">
        <v>425</v>
      </c>
      <c r="H18" s="63">
        <v>0.75</v>
      </c>
      <c r="I18" s="1"/>
      <c r="J18" s="7">
        <f>E18*F18*H18</f>
        <v>0</v>
      </c>
    </row>
    <row r="19" spans="1:10" x14ac:dyDescent="0.15">
      <c r="A19" s="1"/>
      <c r="B19" s="1"/>
      <c r="C19" s="1"/>
      <c r="E19" s="3"/>
      <c r="F19" s="8"/>
      <c r="H19" s="8"/>
      <c r="I19" s="1"/>
      <c r="J19" s="1"/>
    </row>
    <row r="20" spans="1:10" x14ac:dyDescent="0.15">
      <c r="A20" s="1"/>
      <c r="B20" s="4" t="s">
        <v>226</v>
      </c>
      <c r="C20" s="1"/>
      <c r="E20" s="76">
        <v>0</v>
      </c>
      <c r="F20" s="8">
        <v>500</v>
      </c>
      <c r="H20" s="63">
        <v>0.75</v>
      </c>
      <c r="I20" s="1"/>
      <c r="J20" s="7">
        <f>E20*F20*H20</f>
        <v>0</v>
      </c>
    </row>
    <row r="21" spans="1:10" x14ac:dyDescent="0.15">
      <c r="A21" s="1"/>
      <c r="B21" s="1"/>
      <c r="C21" s="1"/>
      <c r="E21" s="3"/>
      <c r="F21" s="8"/>
      <c r="H21" s="8"/>
      <c r="I21" s="1"/>
      <c r="J21" s="1"/>
    </row>
    <row r="22" spans="1:10" x14ac:dyDescent="0.15">
      <c r="A22" s="1"/>
      <c r="B22" s="4" t="s">
        <v>225</v>
      </c>
      <c r="C22" s="1"/>
      <c r="E22" s="76">
        <v>0</v>
      </c>
      <c r="F22" s="8">
        <v>575</v>
      </c>
      <c r="H22" s="63">
        <v>0.75</v>
      </c>
      <c r="I22" s="1"/>
      <c r="J22" s="7">
        <f>E22*F22*H22</f>
        <v>0</v>
      </c>
    </row>
    <row r="23" spans="1:10" x14ac:dyDescent="0.15">
      <c r="A23" s="1"/>
      <c r="B23" s="1"/>
      <c r="C23" s="1"/>
      <c r="E23" s="3"/>
      <c r="F23" s="8"/>
      <c r="H23" s="63"/>
      <c r="I23" s="1"/>
      <c r="J23" s="1"/>
    </row>
    <row r="24" spans="1:10" x14ac:dyDescent="0.15">
      <c r="A24" s="1"/>
      <c r="B24" s="4" t="s">
        <v>224</v>
      </c>
      <c r="C24" s="1"/>
      <c r="E24" s="76">
        <v>0</v>
      </c>
      <c r="F24" s="8">
        <v>650</v>
      </c>
      <c r="H24" s="63">
        <v>0.75</v>
      </c>
      <c r="I24" s="1"/>
      <c r="J24" s="7">
        <f>E24*F24*H24</f>
        <v>0</v>
      </c>
    </row>
    <row r="25" spans="1:10" x14ac:dyDescent="0.15">
      <c r="A25" s="1"/>
      <c r="B25" s="1"/>
      <c r="C25" s="1"/>
      <c r="E25" s="3"/>
      <c r="F25" s="8"/>
      <c r="H25" s="63"/>
      <c r="I25" s="1"/>
      <c r="J25" s="1"/>
    </row>
    <row r="26" spans="1:10" x14ac:dyDescent="0.15">
      <c r="A26" s="1"/>
      <c r="B26" s="4" t="s">
        <v>229</v>
      </c>
      <c r="C26" s="1"/>
      <c r="E26" s="76">
        <v>0</v>
      </c>
      <c r="F26" s="8">
        <v>750</v>
      </c>
      <c r="H26" s="63">
        <v>0.75</v>
      </c>
      <c r="I26" s="1"/>
      <c r="J26" s="7">
        <f>E26*F26*H26</f>
        <v>0</v>
      </c>
    </row>
    <row r="27" spans="1:10" x14ac:dyDescent="0.15">
      <c r="A27" s="1"/>
      <c r="B27" s="1"/>
      <c r="C27" s="1"/>
      <c r="E27" s="3"/>
      <c r="F27" s="8"/>
      <c r="H27" s="63"/>
      <c r="I27" s="1"/>
      <c r="J27" s="1"/>
    </row>
    <row r="28" spans="1:10" x14ac:dyDescent="0.15">
      <c r="A28" s="1"/>
      <c r="B28" s="4" t="s">
        <v>230</v>
      </c>
      <c r="C28" s="1"/>
      <c r="E28" s="76">
        <v>0</v>
      </c>
      <c r="F28" s="8">
        <v>850</v>
      </c>
      <c r="H28" s="63">
        <v>0.75</v>
      </c>
      <c r="I28" s="1"/>
      <c r="J28" s="7">
        <f>E28*F28*H28</f>
        <v>0</v>
      </c>
    </row>
    <row r="29" spans="1:10" x14ac:dyDescent="0.15">
      <c r="A29" s="1"/>
      <c r="B29" s="1"/>
      <c r="C29" s="1"/>
      <c r="E29" s="77"/>
      <c r="F29" s="8"/>
      <c r="H29" s="8"/>
      <c r="I29" s="1"/>
      <c r="J29" s="1"/>
    </row>
    <row r="30" spans="1:10" x14ac:dyDescent="0.15">
      <c r="A30" s="1"/>
      <c r="B30" s="4" t="s">
        <v>231</v>
      </c>
      <c r="C30" s="1"/>
      <c r="E30" s="76">
        <v>0</v>
      </c>
      <c r="F30" s="8">
        <v>1000</v>
      </c>
      <c r="H30" s="63">
        <v>0.75</v>
      </c>
      <c r="I30" s="1"/>
      <c r="J30" s="7">
        <f>E30*F30*H30</f>
        <v>0</v>
      </c>
    </row>
    <row r="31" spans="1:10" x14ac:dyDescent="0.15">
      <c r="A31" s="1"/>
      <c r="B31" s="1"/>
      <c r="C31" s="1"/>
      <c r="E31" s="3"/>
      <c r="F31" s="8"/>
      <c r="H31" s="8"/>
      <c r="I31" s="1"/>
      <c r="J31" s="1"/>
    </row>
    <row r="32" spans="1:10" x14ac:dyDescent="0.15">
      <c r="A32" s="1"/>
      <c r="B32" s="4" t="s">
        <v>232</v>
      </c>
      <c r="C32" s="1"/>
      <c r="E32" s="76">
        <v>0</v>
      </c>
      <c r="F32" s="8">
        <v>1250</v>
      </c>
      <c r="H32" s="63">
        <v>0.75</v>
      </c>
      <c r="I32" s="1"/>
      <c r="J32" s="7">
        <f>E32*F32*H32</f>
        <v>0</v>
      </c>
    </row>
    <row r="33" spans="1:10" x14ac:dyDescent="0.15">
      <c r="A33" s="1"/>
      <c r="B33" s="1"/>
      <c r="C33" s="1"/>
      <c r="E33" s="3"/>
      <c r="F33" s="8"/>
      <c r="H33" s="8"/>
      <c r="I33" s="1"/>
      <c r="J33" s="1"/>
    </row>
    <row r="34" spans="1:10" x14ac:dyDescent="0.15">
      <c r="A34" s="1"/>
      <c r="B34" s="4" t="s">
        <v>233</v>
      </c>
      <c r="C34" s="1"/>
      <c r="E34" s="76">
        <v>0</v>
      </c>
      <c r="F34" s="68" t="s">
        <v>284</v>
      </c>
      <c r="H34" s="70"/>
      <c r="I34" s="57"/>
      <c r="J34" s="76"/>
    </row>
    <row r="35" spans="1:10" x14ac:dyDescent="0.15">
      <c r="A35" s="1"/>
      <c r="B35" s="1"/>
      <c r="C35" s="1"/>
      <c r="E35" s="3"/>
      <c r="F35" s="8"/>
      <c r="H35" s="58"/>
      <c r="I35" s="57"/>
      <c r="J35" s="41"/>
    </row>
    <row r="36" spans="1:10" ht="12.75" x14ac:dyDescent="0.2">
      <c r="A36" s="1"/>
      <c r="B36" s="38" t="s">
        <v>234</v>
      </c>
      <c r="C36" s="1"/>
      <c r="E36" s="76">
        <v>0</v>
      </c>
      <c r="F36" s="69" t="s">
        <v>285</v>
      </c>
      <c r="H36" s="70"/>
      <c r="I36" s="57"/>
      <c r="J36" s="76"/>
    </row>
    <row r="37" spans="1:10" ht="12.75" x14ac:dyDescent="0.2">
      <c r="A37" s="1"/>
      <c r="B37" s="1"/>
      <c r="C37" s="1"/>
      <c r="E37" s="3"/>
      <c r="F37" s="69" t="s">
        <v>287</v>
      </c>
      <c r="H37" s="71"/>
      <c r="I37" s="57"/>
      <c r="J37" s="41"/>
    </row>
    <row r="38" spans="1:10" ht="12.75" x14ac:dyDescent="0.2">
      <c r="A38" s="1"/>
      <c r="B38" s="4" t="s">
        <v>235</v>
      </c>
      <c r="C38" s="1"/>
      <c r="E38" s="76">
        <v>0</v>
      </c>
      <c r="F38" s="69" t="s">
        <v>286</v>
      </c>
      <c r="H38" s="70"/>
      <c r="I38" s="57"/>
      <c r="J38" s="76"/>
    </row>
    <row r="39" spans="1:10" ht="12.75" x14ac:dyDescent="0.2">
      <c r="A39" s="1"/>
      <c r="B39" s="1"/>
      <c r="C39" s="1"/>
      <c r="D39" s="1"/>
      <c r="E39" s="3"/>
      <c r="F39" s="69" t="s">
        <v>288</v>
      </c>
      <c r="H39" s="55"/>
      <c r="I39" s="1"/>
      <c r="J39" s="1"/>
    </row>
    <row r="40" spans="1:10" ht="15.75" x14ac:dyDescent="0.25">
      <c r="A40" s="1"/>
      <c r="B40" s="64" t="s">
        <v>307</v>
      </c>
      <c r="C40" s="1"/>
      <c r="D40" s="1"/>
      <c r="E40" s="56">
        <f>SUM(E13:E38)</f>
        <v>0</v>
      </c>
      <c r="F40" s="3"/>
      <c r="G40" s="1"/>
      <c r="H40" s="8"/>
      <c r="I40" s="1"/>
      <c r="J40" s="7">
        <f>SUM(J13:J38)</f>
        <v>0</v>
      </c>
    </row>
    <row r="41" spans="1:10" x14ac:dyDescent="0.15">
      <c r="A41" s="1"/>
      <c r="B41" s="1" t="s">
        <v>306</v>
      </c>
      <c r="C41" s="1"/>
      <c r="D41" s="1"/>
      <c r="E41" s="57"/>
      <c r="F41" s="3"/>
      <c r="G41" s="1"/>
      <c r="H41" s="8"/>
      <c r="I41" s="1"/>
      <c r="J41" s="1"/>
    </row>
    <row r="42" spans="1:10" ht="15.75" x14ac:dyDescent="0.25">
      <c r="A42" s="1"/>
      <c r="B42" s="65"/>
      <c r="C42" s="1"/>
      <c r="D42" s="1"/>
      <c r="E42" s="3"/>
      <c r="F42" s="8"/>
      <c r="I42" s="1"/>
      <c r="J42" s="7"/>
    </row>
    <row r="43" spans="1:10" ht="15.75" x14ac:dyDescent="0.25">
      <c r="A43" s="1"/>
      <c r="B43" s="65"/>
      <c r="C43" s="66"/>
      <c r="D43" s="66"/>
      <c r="E43" s="3"/>
      <c r="F43" s="8"/>
      <c r="I43" s="1"/>
      <c r="J43" s="7"/>
    </row>
    <row r="44" spans="1:10" ht="15.75" x14ac:dyDescent="0.25">
      <c r="A44" s="1"/>
      <c r="B44" s="67"/>
      <c r="C44" s="1"/>
      <c r="D44" s="1"/>
      <c r="E44" s="3"/>
      <c r="F44" s="8"/>
      <c r="I44" s="1"/>
      <c r="J44" s="7"/>
    </row>
    <row r="45" spans="1:10" ht="15.75" x14ac:dyDescent="0.25">
      <c r="A45" s="1"/>
      <c r="B45" s="65"/>
      <c r="C45" s="1"/>
      <c r="D45" s="1"/>
      <c r="E45" s="3"/>
      <c r="F45" s="8"/>
      <c r="I45" s="1"/>
      <c r="J45" s="7"/>
    </row>
    <row r="46" spans="1:10" ht="15.75" x14ac:dyDescent="0.25">
      <c r="A46" s="1"/>
      <c r="B46" s="65"/>
      <c r="C46" s="66"/>
      <c r="D46" s="66"/>
      <c r="E46" s="3"/>
      <c r="F46" s="8"/>
      <c r="I46" s="1"/>
      <c r="J46" s="7"/>
    </row>
    <row r="47" spans="1:10" x14ac:dyDescent="0.15">
      <c r="B47" s="4"/>
      <c r="C47" s="1"/>
      <c r="D47" s="1"/>
      <c r="E47" s="3"/>
      <c r="F47" s="8"/>
      <c r="I47" s="1"/>
      <c r="J47" s="7"/>
    </row>
    <row r="48" spans="1:10" x14ac:dyDescent="0.15">
      <c r="A48" s="1"/>
      <c r="B48" s="38"/>
      <c r="C48" s="1"/>
      <c r="D48" s="1"/>
      <c r="E48" s="1"/>
      <c r="F48" s="1"/>
      <c r="G48" s="1"/>
      <c r="H48" s="1"/>
      <c r="I48" s="6"/>
      <c r="J48" s="7"/>
    </row>
    <row r="49" spans="1:10" ht="12.75" x14ac:dyDescent="0.2">
      <c r="A49" s="1"/>
      <c r="B49" s="74" t="s">
        <v>645</v>
      </c>
      <c r="C49" s="66"/>
      <c r="D49" s="66"/>
      <c r="E49" s="66"/>
      <c r="F49" s="66"/>
      <c r="G49" s="66"/>
      <c r="H49" s="66"/>
      <c r="I49" s="66"/>
      <c r="J49" s="73"/>
    </row>
  </sheetData>
  <sheetProtection password="DCB8" sheet="1" objects="1" scenarios="1" formatCells="0" formatColumns="0" formatRows="0"/>
  <phoneticPr fontId="0" type="noConversion"/>
  <pageMargins left="0.75" right="0.75" top="1" bottom="1" header="0.5" footer="0.5"/>
  <pageSetup scale="9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J60"/>
  <sheetViews>
    <sheetView zoomScale="80" zoomScaleNormal="80" workbookViewId="0">
      <selection activeCell="F10" sqref="F10"/>
    </sheetView>
  </sheetViews>
  <sheetFormatPr defaultColWidth="8.875" defaultRowHeight="15" x14ac:dyDescent="0.25"/>
  <cols>
    <col min="1" max="1" width="5.375" style="244" customWidth="1"/>
    <col min="2" max="2" width="65.25" style="244" customWidth="1"/>
    <col min="3" max="3" width="48.25" style="244" customWidth="1"/>
    <col min="4" max="4" width="54.875" style="246" customWidth="1"/>
    <col min="5" max="5" width="8.875" style="244"/>
    <col min="6" max="6" width="11.25" style="244" customWidth="1"/>
    <col min="7" max="7" width="8.875" style="244"/>
    <col min="8" max="8" width="15.875" style="244" customWidth="1"/>
    <col min="9" max="16384" width="8.875" style="244"/>
  </cols>
  <sheetData>
    <row r="2" spans="1:8" ht="21" x14ac:dyDescent="0.35">
      <c r="B2" s="326" t="s">
        <v>979</v>
      </c>
      <c r="C2" s="326"/>
      <c r="D2" s="326"/>
      <c r="E2" s="326"/>
      <c r="F2" s="326"/>
      <c r="G2" s="326"/>
      <c r="H2" s="326"/>
    </row>
    <row r="3" spans="1:8" x14ac:dyDescent="0.25">
      <c r="B3" s="327" t="s">
        <v>943</v>
      </c>
      <c r="C3" s="327"/>
      <c r="D3" s="327"/>
      <c r="E3" s="327"/>
      <c r="F3" s="327"/>
      <c r="G3" s="327"/>
      <c r="H3" s="327"/>
    </row>
    <row r="5" spans="1:8" x14ac:dyDescent="0.25">
      <c r="F5" s="246" t="s">
        <v>944</v>
      </c>
      <c r="G5" s="246"/>
      <c r="H5" s="246" t="s">
        <v>945</v>
      </c>
    </row>
    <row r="6" spans="1:8" x14ac:dyDescent="0.25">
      <c r="B6" s="328" t="s">
        <v>946</v>
      </c>
      <c r="C6" s="328"/>
      <c r="D6" s="328"/>
      <c r="F6" s="293" t="s">
        <v>947</v>
      </c>
      <c r="G6" s="246"/>
      <c r="H6" s="293" t="s">
        <v>948</v>
      </c>
    </row>
    <row r="7" spans="1:8" x14ac:dyDescent="0.25">
      <c r="F7" s="246"/>
      <c r="G7" s="246"/>
      <c r="H7" s="246"/>
    </row>
    <row r="8" spans="1:8" ht="15.75" x14ac:dyDescent="0.25">
      <c r="B8" s="294" t="s">
        <v>980</v>
      </c>
      <c r="C8" s="294"/>
      <c r="D8" s="295" t="s">
        <v>981</v>
      </c>
      <c r="F8" s="296"/>
      <c r="G8" s="296"/>
      <c r="H8" s="296"/>
    </row>
    <row r="9" spans="1:8" x14ac:dyDescent="0.25">
      <c r="D9" s="245"/>
      <c r="F9" s="296"/>
      <c r="G9" s="296"/>
      <c r="H9" s="296"/>
    </row>
    <row r="10" spans="1:8" x14ac:dyDescent="0.25">
      <c r="A10" s="265"/>
      <c r="C10" s="244" t="s">
        <v>949</v>
      </c>
      <c r="D10" s="297" t="s">
        <v>982</v>
      </c>
      <c r="F10" s="254">
        <v>0</v>
      </c>
      <c r="G10" s="255"/>
      <c r="H10" s="254">
        <v>0</v>
      </c>
    </row>
    <row r="11" spans="1:8" x14ac:dyDescent="0.25">
      <c r="A11" s="265"/>
      <c r="C11" s="298"/>
      <c r="D11" s="299" t="s">
        <v>983</v>
      </c>
      <c r="F11" s="254"/>
      <c r="G11" s="255"/>
      <c r="H11" s="254"/>
    </row>
    <row r="12" spans="1:8" x14ac:dyDescent="0.25">
      <c r="A12" s="265"/>
      <c r="F12" s="255"/>
      <c r="G12" s="255"/>
      <c r="H12" s="255"/>
    </row>
    <row r="13" spans="1:8" x14ac:dyDescent="0.25">
      <c r="A13" s="265"/>
      <c r="C13" s="244" t="s">
        <v>950</v>
      </c>
      <c r="D13" s="300" t="s">
        <v>984</v>
      </c>
      <c r="F13" s="258">
        <v>0</v>
      </c>
      <c r="G13" s="255"/>
      <c r="H13" s="258">
        <v>0</v>
      </c>
    </row>
    <row r="14" spans="1:8" x14ac:dyDescent="0.25">
      <c r="A14" s="265"/>
      <c r="F14" s="255"/>
      <c r="G14" s="255"/>
      <c r="H14" s="255"/>
    </row>
    <row r="15" spans="1:8" x14ac:dyDescent="0.25">
      <c r="A15" s="265"/>
      <c r="F15" s="255"/>
      <c r="G15" s="255"/>
      <c r="H15" s="255"/>
    </row>
    <row r="16" spans="1:8" ht="15.75" x14ac:dyDescent="0.25">
      <c r="A16" s="265">
        <v>1</v>
      </c>
      <c r="B16" s="294" t="s">
        <v>985</v>
      </c>
      <c r="C16" s="294"/>
      <c r="D16" s="301"/>
      <c r="E16" s="276"/>
      <c r="F16" s="302">
        <f>SUM(F10:F13)</f>
        <v>0</v>
      </c>
      <c r="G16" s="302"/>
      <c r="H16" s="302">
        <f>SUM(H10:H13)</f>
        <v>0</v>
      </c>
    </row>
    <row r="17" spans="1:8" x14ac:dyDescent="0.25">
      <c r="A17" s="265"/>
      <c r="F17" s="255"/>
      <c r="G17" s="255"/>
      <c r="H17" s="255"/>
    </row>
    <row r="18" spans="1:8" x14ac:dyDescent="0.25">
      <c r="A18" s="265"/>
      <c r="C18" s="244" t="s">
        <v>951</v>
      </c>
      <c r="F18" s="263">
        <v>0.309</v>
      </c>
      <c r="G18" s="255"/>
      <c r="H18" s="263">
        <v>0.309</v>
      </c>
    </row>
    <row r="19" spans="1:8" x14ac:dyDescent="0.25">
      <c r="A19" s="265"/>
      <c r="F19" s="255"/>
      <c r="G19" s="255"/>
      <c r="H19" s="255"/>
    </row>
    <row r="20" spans="1:8" ht="15.75" x14ac:dyDescent="0.25">
      <c r="A20" s="265"/>
      <c r="B20" s="294" t="s">
        <v>986</v>
      </c>
      <c r="C20" s="269"/>
      <c r="D20" s="301"/>
      <c r="E20" s="269"/>
      <c r="F20" s="303">
        <f>+F16*F18</f>
        <v>0</v>
      </c>
      <c r="G20" s="304"/>
      <c r="H20" s="303">
        <f>+H16*H18</f>
        <v>0</v>
      </c>
    </row>
    <row r="21" spans="1:8" x14ac:dyDescent="0.25">
      <c r="A21" s="265"/>
      <c r="F21" s="255"/>
      <c r="G21" s="255"/>
      <c r="H21" s="255"/>
    </row>
    <row r="22" spans="1:8" x14ac:dyDescent="0.25">
      <c r="A22" s="265"/>
      <c r="F22" s="255"/>
      <c r="G22" s="255"/>
      <c r="H22" s="255"/>
    </row>
    <row r="23" spans="1:8" x14ac:dyDescent="0.25">
      <c r="A23" s="265"/>
      <c r="F23" s="255"/>
      <c r="G23" s="255"/>
      <c r="H23" s="255"/>
    </row>
    <row r="24" spans="1:8" ht="15.75" x14ac:dyDescent="0.25">
      <c r="A24" s="265"/>
      <c r="B24" s="294" t="s">
        <v>987</v>
      </c>
      <c r="C24" s="294"/>
      <c r="G24" s="255"/>
    </row>
    <row r="25" spans="1:8" x14ac:dyDescent="0.25">
      <c r="A25" s="265"/>
      <c r="F25" s="255"/>
      <c r="G25" s="255"/>
      <c r="H25" s="255"/>
    </row>
    <row r="26" spans="1:8" x14ac:dyDescent="0.25">
      <c r="A26" s="265"/>
      <c r="C26" s="244" t="s">
        <v>988</v>
      </c>
      <c r="D26" s="305" t="s">
        <v>989</v>
      </c>
      <c r="F26" s="255">
        <v>0</v>
      </c>
      <c r="G26" s="255"/>
      <c r="H26" s="255">
        <v>0</v>
      </c>
    </row>
    <row r="27" spans="1:8" x14ac:dyDescent="0.25">
      <c r="A27" s="265"/>
      <c r="D27" s="305"/>
      <c r="F27" s="255"/>
      <c r="G27" s="255"/>
      <c r="H27" s="255"/>
    </row>
    <row r="28" spans="1:8" x14ac:dyDescent="0.25">
      <c r="A28" s="265"/>
      <c r="B28" s="264"/>
      <c r="C28" s="264" t="s">
        <v>990</v>
      </c>
      <c r="D28" s="300" t="s">
        <v>1013</v>
      </c>
      <c r="E28" s="264"/>
      <c r="F28" s="282">
        <v>0</v>
      </c>
      <c r="G28" s="283"/>
      <c r="H28" s="282">
        <v>0</v>
      </c>
    </row>
    <row r="29" spans="1:8" x14ac:dyDescent="0.25">
      <c r="A29" s="265"/>
      <c r="C29" s="306"/>
      <c r="D29" s="300"/>
      <c r="F29" s="255"/>
      <c r="G29" s="255"/>
      <c r="H29" s="255"/>
    </row>
    <row r="30" spans="1:8" x14ac:dyDescent="0.25">
      <c r="A30" s="265"/>
      <c r="C30" s="306"/>
      <c r="D30" s="300"/>
      <c r="F30" s="255"/>
      <c r="G30" s="255"/>
      <c r="H30" s="255"/>
    </row>
    <row r="31" spans="1:8" ht="15.75" x14ac:dyDescent="0.25">
      <c r="A31" s="265"/>
      <c r="B31" s="294" t="s">
        <v>991</v>
      </c>
      <c r="C31" s="294"/>
      <c r="D31" s="300"/>
      <c r="F31" s="255">
        <f>SUM(F26:F28)</f>
        <v>0</v>
      </c>
      <c r="G31" s="255"/>
      <c r="H31" s="255">
        <f>SUM(H26:H28)</f>
        <v>0</v>
      </c>
    </row>
    <row r="32" spans="1:8" x14ac:dyDescent="0.25">
      <c r="A32" s="265"/>
      <c r="C32" s="306"/>
      <c r="D32" s="300"/>
      <c r="F32" s="255"/>
      <c r="G32" s="255"/>
      <c r="H32" s="255"/>
    </row>
    <row r="33" spans="1:10" x14ac:dyDescent="0.25">
      <c r="A33" s="265"/>
      <c r="C33" s="244" t="s">
        <v>951</v>
      </c>
      <c r="F33" s="263">
        <v>0.309</v>
      </c>
      <c r="G33" s="255"/>
      <c r="H33" s="263">
        <v>0.309</v>
      </c>
    </row>
    <row r="34" spans="1:10" x14ac:dyDescent="0.25">
      <c r="A34" s="265"/>
      <c r="F34" s="307"/>
      <c r="G34" s="255"/>
      <c r="H34" s="307"/>
    </row>
    <row r="35" spans="1:10" ht="15.75" x14ac:dyDescent="0.25">
      <c r="A35" s="265"/>
      <c r="B35" s="294" t="s">
        <v>992</v>
      </c>
      <c r="C35" s="294"/>
      <c r="D35" s="301"/>
      <c r="E35" s="269"/>
      <c r="F35" s="303">
        <f>+F31*F33</f>
        <v>0</v>
      </c>
      <c r="G35" s="304"/>
      <c r="H35" s="303">
        <f>+H31*H33</f>
        <v>0</v>
      </c>
    </row>
    <row r="36" spans="1:10" x14ac:dyDescent="0.25">
      <c r="A36" s="265"/>
      <c r="F36" s="255"/>
      <c r="G36" s="255"/>
      <c r="H36" s="255"/>
    </row>
    <row r="37" spans="1:10" ht="15.75" x14ac:dyDescent="0.25">
      <c r="A37" s="265">
        <v>2</v>
      </c>
      <c r="C37" s="308" t="s">
        <v>993</v>
      </c>
      <c r="E37" s="309"/>
      <c r="F37" s="310">
        <v>-0.15</v>
      </c>
      <c r="G37" s="311"/>
      <c r="H37" s="310">
        <v>-0.15</v>
      </c>
      <c r="J37" s="308"/>
    </row>
    <row r="38" spans="1:10" ht="15.75" x14ac:dyDescent="0.25">
      <c r="A38" s="265"/>
      <c r="C38" s="308"/>
      <c r="E38" s="309"/>
      <c r="F38" s="312"/>
      <c r="G38" s="311"/>
      <c r="H38" s="312"/>
      <c r="J38" s="308"/>
    </row>
    <row r="39" spans="1:10" ht="15.75" x14ac:dyDescent="0.25">
      <c r="A39" s="246"/>
      <c r="B39" s="313" t="s">
        <v>994</v>
      </c>
      <c r="C39" s="314"/>
      <c r="D39" s="301"/>
      <c r="E39" s="315"/>
      <c r="F39" s="316">
        <f>+F16*F37</f>
        <v>0</v>
      </c>
      <c r="G39" s="302"/>
      <c r="H39" s="316">
        <f>+H16*H37</f>
        <v>0</v>
      </c>
    </row>
    <row r="40" spans="1:10" ht="15.75" x14ac:dyDescent="0.25">
      <c r="A40" s="246"/>
      <c r="C40" s="317"/>
      <c r="D40" s="301"/>
      <c r="E40" s="318"/>
      <c r="F40" s="276"/>
      <c r="G40" s="319"/>
      <c r="H40" s="302"/>
      <c r="I40" s="319"/>
    </row>
    <row r="41" spans="1:10" ht="15.75" x14ac:dyDescent="0.25">
      <c r="A41" s="246"/>
      <c r="C41" s="317"/>
      <c r="D41" s="301"/>
      <c r="E41" s="318"/>
      <c r="F41" s="276"/>
      <c r="G41" s="319"/>
      <c r="H41" s="302"/>
      <c r="I41" s="319"/>
    </row>
    <row r="42" spans="1:10" ht="15.75" x14ac:dyDescent="0.25">
      <c r="A42" s="246"/>
      <c r="C42" s="317"/>
      <c r="D42" s="301"/>
      <c r="E42" s="318"/>
      <c r="F42" s="276"/>
      <c r="G42" s="319"/>
      <c r="H42" s="302"/>
      <c r="I42" s="319"/>
    </row>
    <row r="43" spans="1:10" ht="19.5" thickBot="1" x14ac:dyDescent="0.35">
      <c r="A43" s="246"/>
      <c r="B43" s="266" t="s">
        <v>995</v>
      </c>
      <c r="C43" s="320"/>
      <c r="D43" s="305" t="s">
        <v>996</v>
      </c>
      <c r="E43" s="309"/>
      <c r="F43" s="289">
        <f>+F20+F35+F39</f>
        <v>0</v>
      </c>
      <c r="G43" s="321"/>
      <c r="H43" s="289">
        <f>+H20+H35+H39</f>
        <v>0</v>
      </c>
      <c r="I43" s="255"/>
    </row>
    <row r="44" spans="1:10" ht="19.5" thickTop="1" x14ac:dyDescent="0.3">
      <c r="A44" s="246"/>
      <c r="B44" s="252"/>
      <c r="C44" s="322"/>
      <c r="F44" s="255"/>
      <c r="G44" s="255"/>
      <c r="H44" s="255"/>
    </row>
    <row r="45" spans="1:10" x14ac:dyDescent="0.25">
      <c r="A45" s="246"/>
      <c r="C45" s="323"/>
      <c r="F45" s="255"/>
      <c r="G45" s="255"/>
      <c r="H45" s="255"/>
    </row>
    <row r="46" spans="1:10" ht="17.25" customHeight="1" x14ac:dyDescent="0.25">
      <c r="A46" s="246"/>
      <c r="B46" s="248" t="s">
        <v>997</v>
      </c>
    </row>
    <row r="47" spans="1:10" ht="65.45" customHeight="1" x14ac:dyDescent="0.25">
      <c r="A47" s="246"/>
      <c r="B47" s="324" t="s">
        <v>1014</v>
      </c>
    </row>
    <row r="48" spans="1:10" ht="81.599999999999994" customHeight="1" x14ac:dyDescent="0.25">
      <c r="A48" s="246"/>
      <c r="B48" s="324" t="s">
        <v>1015</v>
      </c>
    </row>
    <row r="49" spans="1:4" x14ac:dyDescent="0.25">
      <c r="A49" s="246"/>
    </row>
    <row r="50" spans="1:4" x14ac:dyDescent="0.25">
      <c r="A50" s="246"/>
      <c r="B50" s="248" t="s">
        <v>998</v>
      </c>
    </row>
    <row r="51" spans="1:4" ht="85.9" customHeight="1" x14ac:dyDescent="0.25">
      <c r="A51" s="246"/>
      <c r="B51" s="324" t="s">
        <v>1016</v>
      </c>
    </row>
    <row r="54" spans="1:4" x14ac:dyDescent="0.25">
      <c r="D54" s="244"/>
    </row>
    <row r="55" spans="1:4" x14ac:dyDescent="0.25">
      <c r="D55" s="244"/>
    </row>
    <row r="56" spans="1:4" x14ac:dyDescent="0.25">
      <c r="D56" s="244"/>
    </row>
    <row r="57" spans="1:4" x14ac:dyDescent="0.25">
      <c r="D57" s="244"/>
    </row>
    <row r="58" spans="1:4" x14ac:dyDescent="0.25">
      <c r="D58" s="244"/>
    </row>
    <row r="59" spans="1:4" x14ac:dyDescent="0.25">
      <c r="D59" s="244"/>
    </row>
    <row r="60" spans="1:4" x14ac:dyDescent="0.25">
      <c r="D60" s="244"/>
    </row>
  </sheetData>
  <mergeCells count="3">
    <mergeCell ref="B2:H2"/>
    <mergeCell ref="B3:H3"/>
    <mergeCell ref="B6:D6"/>
  </mergeCells>
  <pageMargins left="0.95" right="0.7" top="0.75" bottom="0.75" header="0.3" footer="0.3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I5"/>
  <sheetViews>
    <sheetView workbookViewId="0">
      <selection activeCell="M20" sqref="M20:M21"/>
    </sheetView>
  </sheetViews>
  <sheetFormatPr defaultRowHeight="12" x14ac:dyDescent="0.15"/>
  <cols>
    <col min="2" max="2" width="21.875" customWidth="1"/>
  </cols>
  <sheetData>
    <row r="3" spans="2:9" ht="18.75" x14ac:dyDescent="0.3">
      <c r="B3" s="329" t="s">
        <v>1009</v>
      </c>
      <c r="C3" s="329"/>
      <c r="D3" s="329"/>
      <c r="E3" s="329"/>
      <c r="F3" s="329"/>
      <c r="G3" s="329"/>
      <c r="H3" s="329"/>
      <c r="I3" s="329"/>
    </row>
    <row r="5" spans="2:9" ht="18.75" x14ac:dyDescent="0.3">
      <c r="B5" s="130" t="s">
        <v>1010</v>
      </c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M45"/>
  <sheetViews>
    <sheetView zoomScale="80" zoomScaleNormal="80" workbookViewId="0">
      <selection activeCell="F23" sqref="F23"/>
    </sheetView>
  </sheetViews>
  <sheetFormatPr defaultColWidth="8.875" defaultRowHeight="15" x14ac:dyDescent="0.25"/>
  <cols>
    <col min="1" max="1" width="2.875" style="244" customWidth="1"/>
    <col min="2" max="2" width="23.125" style="244" customWidth="1"/>
    <col min="3" max="3" width="25.25" style="244" customWidth="1"/>
    <col min="4" max="4" width="8.875" style="244"/>
    <col min="5" max="5" width="4.875" style="244" customWidth="1"/>
    <col min="6" max="6" width="26.375" style="244" customWidth="1"/>
    <col min="7" max="7" width="8.375" style="244" customWidth="1"/>
    <col min="8" max="8" width="20.25" style="244" customWidth="1"/>
    <col min="9" max="9" width="10.5" style="244" customWidth="1"/>
    <col min="10" max="10" width="14.125" style="244" customWidth="1"/>
    <col min="11" max="11" width="6.5" style="244" customWidth="1"/>
    <col min="12" max="12" width="5.875" style="244" customWidth="1"/>
    <col min="13" max="13" width="16.5" style="244" customWidth="1"/>
    <col min="14" max="16384" width="8.875" style="244"/>
  </cols>
  <sheetData>
    <row r="2" spans="2:13" ht="21" x14ac:dyDescent="0.35">
      <c r="B2" s="326" t="s">
        <v>999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2:13" x14ac:dyDescent="0.25">
      <c r="B3" s="327" t="s">
        <v>952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2:13" x14ac:dyDescent="0.25">
      <c r="B4" s="245"/>
      <c r="C4" s="245"/>
      <c r="D4" s="245"/>
      <c r="E4" s="245"/>
      <c r="F4" s="245"/>
      <c r="G4" s="245"/>
      <c r="H4" s="245"/>
    </row>
    <row r="5" spans="2:13" x14ac:dyDescent="0.25">
      <c r="F5" s="246" t="s">
        <v>953</v>
      </c>
      <c r="H5" s="246" t="s">
        <v>954</v>
      </c>
      <c r="I5" s="247"/>
      <c r="J5" s="248" t="s">
        <v>955</v>
      </c>
      <c r="K5" s="248"/>
      <c r="L5" s="248"/>
      <c r="M5" s="248"/>
    </row>
    <row r="6" spans="2:13" x14ac:dyDescent="0.25">
      <c r="F6" s="246" t="s">
        <v>956</v>
      </c>
      <c r="G6" s="246"/>
      <c r="H6" s="246" t="s">
        <v>956</v>
      </c>
      <c r="I6" s="247"/>
      <c r="J6" s="249" t="s">
        <v>957</v>
      </c>
      <c r="K6" s="248"/>
      <c r="L6" s="248"/>
      <c r="M6" s="249" t="s">
        <v>945</v>
      </c>
    </row>
    <row r="7" spans="2:13" x14ac:dyDescent="0.25">
      <c r="B7" s="328" t="s">
        <v>946</v>
      </c>
      <c r="C7" s="328"/>
      <c r="D7" s="328"/>
      <c r="F7" s="250" t="s">
        <v>1000</v>
      </c>
      <c r="G7" s="246"/>
      <c r="H7" s="250" t="s">
        <v>1000</v>
      </c>
      <c r="I7" s="247"/>
      <c r="J7" s="251" t="s">
        <v>958</v>
      </c>
      <c r="K7" s="248"/>
      <c r="L7" s="248"/>
      <c r="M7" s="251" t="s">
        <v>948</v>
      </c>
    </row>
    <row r="8" spans="2:13" x14ac:dyDescent="0.25">
      <c r="B8" s="245"/>
      <c r="C8" s="245"/>
      <c r="D8" s="245"/>
      <c r="F8" s="245"/>
      <c r="G8" s="246"/>
      <c r="I8" s="247"/>
    </row>
    <row r="9" spans="2:13" ht="18.75" x14ac:dyDescent="0.3">
      <c r="B9" s="252" t="s">
        <v>1001</v>
      </c>
      <c r="F9" s="246"/>
      <c r="G9" s="246"/>
      <c r="H9" s="253"/>
      <c r="I9" s="247"/>
    </row>
    <row r="10" spans="2:13" x14ac:dyDescent="0.25">
      <c r="C10" s="244" t="s">
        <v>959</v>
      </c>
      <c r="F10" s="254">
        <v>0</v>
      </c>
      <c r="G10" s="255"/>
      <c r="H10" s="253">
        <v>0</v>
      </c>
      <c r="I10" s="247"/>
      <c r="J10" s="256">
        <f>+F10+H10</f>
        <v>0</v>
      </c>
      <c r="M10" s="254">
        <v>0</v>
      </c>
    </row>
    <row r="11" spans="2:13" x14ac:dyDescent="0.25">
      <c r="F11" s="254"/>
      <c r="G11" s="255"/>
      <c r="H11" s="253"/>
      <c r="I11" s="247"/>
      <c r="M11" s="254"/>
    </row>
    <row r="12" spans="2:13" x14ac:dyDescent="0.25">
      <c r="C12" s="244" t="s">
        <v>954</v>
      </c>
      <c r="F12" s="255">
        <v>0</v>
      </c>
      <c r="G12" s="255"/>
      <c r="H12" s="253">
        <v>0</v>
      </c>
      <c r="I12" s="247"/>
      <c r="J12" s="257">
        <f>+F12+H12</f>
        <v>0</v>
      </c>
      <c r="M12" s="255">
        <v>0</v>
      </c>
    </row>
    <row r="13" spans="2:13" x14ac:dyDescent="0.25">
      <c r="F13" s="255"/>
      <c r="G13" s="255"/>
      <c r="H13" s="253"/>
      <c r="I13" s="247"/>
      <c r="J13" s="257"/>
      <c r="M13" s="255"/>
    </row>
    <row r="14" spans="2:13" x14ac:dyDescent="0.25">
      <c r="C14" s="244" t="s">
        <v>960</v>
      </c>
      <c r="F14" s="255">
        <v>0</v>
      </c>
      <c r="G14" s="255"/>
      <c r="H14" s="253">
        <v>0</v>
      </c>
      <c r="I14" s="247"/>
      <c r="J14" s="257">
        <f>+F14+H14</f>
        <v>0</v>
      </c>
      <c r="M14" s="255">
        <v>0</v>
      </c>
    </row>
    <row r="15" spans="2:13" x14ac:dyDescent="0.25">
      <c r="F15" s="255"/>
      <c r="G15" s="255"/>
      <c r="H15" s="253"/>
      <c r="I15" s="247"/>
      <c r="J15" s="257"/>
      <c r="M15" s="255"/>
    </row>
    <row r="16" spans="2:13" x14ac:dyDescent="0.25">
      <c r="C16" s="244" t="s">
        <v>961</v>
      </c>
      <c r="F16" s="258">
        <v>0</v>
      </c>
      <c r="G16" s="255"/>
      <c r="H16" s="259">
        <v>0</v>
      </c>
      <c r="I16" s="247"/>
      <c r="J16" s="257">
        <f>+F16+H16</f>
        <v>0</v>
      </c>
      <c r="M16" s="258">
        <v>0</v>
      </c>
    </row>
    <row r="17" spans="1:13" x14ac:dyDescent="0.25">
      <c r="F17" s="255"/>
      <c r="G17" s="255"/>
      <c r="H17" s="253"/>
      <c r="I17" s="247"/>
      <c r="J17" s="260"/>
      <c r="M17" s="255"/>
    </row>
    <row r="18" spans="1:13" x14ac:dyDescent="0.25">
      <c r="B18" s="244" t="s">
        <v>962</v>
      </c>
      <c r="F18" s="261">
        <f>SUM(F10:F16)</f>
        <v>0</v>
      </c>
      <c r="G18" s="261"/>
      <c r="H18" s="261">
        <f>SUM(H10:H16)</f>
        <v>0</v>
      </c>
      <c r="I18" s="247"/>
      <c r="J18" s="262">
        <f>+F18+H18</f>
        <v>0</v>
      </c>
      <c r="M18" s="255">
        <f>SUM(M10:M16)</f>
        <v>0</v>
      </c>
    </row>
    <row r="19" spans="1:13" x14ac:dyDescent="0.25">
      <c r="F19" s="255"/>
      <c r="G19" s="255"/>
      <c r="H19" s="255"/>
      <c r="I19" s="247"/>
      <c r="J19" s="262"/>
      <c r="M19" s="255"/>
    </row>
    <row r="20" spans="1:13" x14ac:dyDescent="0.25">
      <c r="B20" s="244" t="s">
        <v>963</v>
      </c>
      <c r="F20" s="263">
        <v>1.4999999999999999E-2</v>
      </c>
      <c r="G20" s="255"/>
      <c r="H20" s="263">
        <v>1.4999999999999999E-2</v>
      </c>
      <c r="I20" s="247"/>
      <c r="J20" s="263">
        <v>1.4999999999999999E-2</v>
      </c>
      <c r="M20" s="263">
        <v>1.4999999999999999E-2</v>
      </c>
    </row>
    <row r="21" spans="1:13" x14ac:dyDescent="0.25">
      <c r="I21" s="247"/>
      <c r="J21" s="257"/>
      <c r="M21" s="255"/>
    </row>
    <row r="22" spans="1:13" x14ac:dyDescent="0.25">
      <c r="A22" s="264"/>
      <c r="I22" s="247"/>
      <c r="J22" s="257"/>
      <c r="M22" s="255"/>
    </row>
    <row r="23" spans="1:13" ht="19.5" thickBot="1" x14ac:dyDescent="0.35">
      <c r="A23" s="265">
        <v>1</v>
      </c>
      <c r="B23" s="266" t="s">
        <v>964</v>
      </c>
      <c r="C23" s="267"/>
      <c r="D23" s="267"/>
      <c r="E23" s="267"/>
      <c r="F23" s="268">
        <f>+F18*F20</f>
        <v>0</v>
      </c>
      <c r="G23" s="269"/>
      <c r="H23" s="270">
        <f>+H18*H20</f>
        <v>0</v>
      </c>
      <c r="I23" s="271"/>
      <c r="J23" s="272">
        <f>+J18*J20</f>
        <v>0</v>
      </c>
      <c r="K23" s="273"/>
      <c r="L23" s="273"/>
      <c r="M23" s="270">
        <f>+M18*M20</f>
        <v>0</v>
      </c>
    </row>
    <row r="24" spans="1:13" ht="15.75" thickTop="1" x14ac:dyDescent="0.25">
      <c r="A24" s="265"/>
      <c r="J24" s="257"/>
      <c r="M24" s="255"/>
    </row>
    <row r="25" spans="1:13" x14ac:dyDescent="0.25">
      <c r="A25" s="265"/>
      <c r="J25" s="274"/>
      <c r="K25" s="248"/>
      <c r="L25" s="248"/>
      <c r="M25" s="249" t="s">
        <v>945</v>
      </c>
    </row>
    <row r="26" spans="1:13" ht="18.75" x14ac:dyDescent="0.3">
      <c r="A26" s="265"/>
      <c r="B26" s="252" t="s">
        <v>965</v>
      </c>
      <c r="J26" s="275" t="s">
        <v>955</v>
      </c>
      <c r="K26" s="248"/>
      <c r="L26" s="248"/>
      <c r="M26" s="251" t="s">
        <v>948</v>
      </c>
    </row>
    <row r="27" spans="1:13" x14ac:dyDescent="0.25">
      <c r="A27" s="265"/>
      <c r="J27" s="257"/>
      <c r="M27" s="255"/>
    </row>
    <row r="28" spans="1:13" x14ac:dyDescent="0.25">
      <c r="A28" s="265"/>
      <c r="C28" s="276" t="s">
        <v>1002</v>
      </c>
      <c r="J28" s="277">
        <f>+'HFIAA Retained Exp Allow WS A'!F16</f>
        <v>0</v>
      </c>
      <c r="K28" s="278"/>
      <c r="L28" s="278"/>
      <c r="M28" s="277">
        <f>+'HFIAA Retained Exp Allow WS A'!H16</f>
        <v>0</v>
      </c>
    </row>
    <row r="29" spans="1:13" x14ac:dyDescent="0.25">
      <c r="A29" s="265"/>
      <c r="J29" s="278"/>
      <c r="K29" s="278"/>
      <c r="L29" s="278"/>
      <c r="M29" s="278"/>
    </row>
    <row r="30" spans="1:13" x14ac:dyDescent="0.25">
      <c r="A30" s="265"/>
      <c r="C30" s="244" t="s">
        <v>968</v>
      </c>
      <c r="F30" s="279"/>
      <c r="J30" s="280">
        <f>+'HFIAA Retained Exp Allow WS A'!F26</f>
        <v>0</v>
      </c>
      <c r="K30" s="278"/>
      <c r="L30" s="278"/>
      <c r="M30" s="280">
        <f>+'HFIAA Retained Exp Allow WS A'!H26</f>
        <v>0</v>
      </c>
    </row>
    <row r="31" spans="1:13" x14ac:dyDescent="0.25">
      <c r="A31" s="265"/>
      <c r="F31" s="279"/>
      <c r="J31" s="280"/>
      <c r="K31" s="278"/>
      <c r="L31" s="278"/>
      <c r="M31" s="280"/>
    </row>
    <row r="32" spans="1:13" s="264" customFormat="1" x14ac:dyDescent="0.25">
      <c r="A32" s="265"/>
      <c r="C32" s="264" t="s">
        <v>1003</v>
      </c>
      <c r="F32" s="281"/>
      <c r="J32" s="282">
        <f>+'HFIAA Retained Exp Allow WS A'!F28</f>
        <v>0</v>
      </c>
      <c r="K32" s="283"/>
      <c r="L32" s="283"/>
      <c r="M32" s="282">
        <f>+'HFIAA Retained Exp Allow WS A'!H28</f>
        <v>0</v>
      </c>
    </row>
    <row r="33" spans="1:13" x14ac:dyDescent="0.25">
      <c r="A33" s="265"/>
      <c r="F33" s="279"/>
      <c r="J33" s="278"/>
      <c r="K33" s="278"/>
      <c r="L33" s="278"/>
      <c r="M33" s="278"/>
    </row>
    <row r="34" spans="1:13" x14ac:dyDescent="0.25">
      <c r="A34" s="265"/>
      <c r="B34" s="244" t="s">
        <v>1004</v>
      </c>
      <c r="F34" s="279"/>
      <c r="J34" s="278">
        <f>SUM(J28:J32)</f>
        <v>0</v>
      </c>
      <c r="K34" s="278"/>
      <c r="L34" s="278"/>
      <c r="M34" s="278">
        <f>SUM(M28:M32)</f>
        <v>0</v>
      </c>
    </row>
    <row r="35" spans="1:13" x14ac:dyDescent="0.25">
      <c r="A35" s="265"/>
      <c r="F35" s="279"/>
      <c r="J35" s="253"/>
      <c r="M35" s="255"/>
    </row>
    <row r="36" spans="1:13" x14ac:dyDescent="0.25">
      <c r="A36" s="265"/>
      <c r="B36" s="244" t="s">
        <v>966</v>
      </c>
      <c r="F36" s="284"/>
      <c r="J36" s="285">
        <v>8.9999999999999993E-3</v>
      </c>
      <c r="K36" s="286"/>
      <c r="L36" s="286"/>
      <c r="M36" s="285">
        <v>8.9999999999999993E-3</v>
      </c>
    </row>
    <row r="37" spans="1:13" x14ac:dyDescent="0.25">
      <c r="A37" s="265"/>
      <c r="F37" s="287"/>
      <c r="M37" s="255"/>
    </row>
    <row r="38" spans="1:13" x14ac:dyDescent="0.25">
      <c r="A38" s="265"/>
      <c r="F38" s="287"/>
      <c r="M38" s="255"/>
    </row>
    <row r="39" spans="1:13" ht="18.75" x14ac:dyDescent="0.3">
      <c r="A39" s="265">
        <v>2</v>
      </c>
      <c r="B39" s="266" t="s">
        <v>967</v>
      </c>
      <c r="C39" s="267"/>
      <c r="D39" s="267"/>
      <c r="E39" s="267"/>
      <c r="F39" s="288"/>
      <c r="G39" s="276"/>
      <c r="H39" s="276"/>
      <c r="I39" s="276"/>
      <c r="J39" s="272">
        <f>+J34*J36</f>
        <v>0</v>
      </c>
      <c r="K39" s="273"/>
      <c r="L39" s="273"/>
      <c r="M39" s="272">
        <f>+M34*M36</f>
        <v>0</v>
      </c>
    </row>
    <row r="40" spans="1:13" x14ac:dyDescent="0.25">
      <c r="A40" s="264"/>
      <c r="B40" s="248"/>
      <c r="J40" s="257"/>
      <c r="M40" s="257"/>
    </row>
    <row r="41" spans="1:13" x14ac:dyDescent="0.25">
      <c r="B41" s="248"/>
      <c r="J41" s="257"/>
      <c r="M41" s="257"/>
    </row>
    <row r="42" spans="1:13" ht="18.75" x14ac:dyDescent="0.3">
      <c r="E42" s="252"/>
      <c r="J42" s="257"/>
      <c r="M42" s="257"/>
    </row>
    <row r="43" spans="1:13" ht="19.5" thickBot="1" x14ac:dyDescent="0.35">
      <c r="A43" s="246">
        <v>3</v>
      </c>
      <c r="B43" s="266" t="s">
        <v>1005</v>
      </c>
      <c r="C43" s="266"/>
      <c r="D43" s="266"/>
      <c r="E43" s="266"/>
      <c r="F43" s="330" t="s">
        <v>1006</v>
      </c>
      <c r="G43" s="330"/>
      <c r="H43" s="330"/>
      <c r="J43" s="289">
        <f>+J23+J39</f>
        <v>0</v>
      </c>
      <c r="K43" s="290"/>
      <c r="L43" s="290"/>
      <c r="M43" s="289">
        <f>+M23+M39</f>
        <v>0</v>
      </c>
    </row>
    <row r="44" spans="1:13" ht="19.5" thickTop="1" x14ac:dyDescent="0.3">
      <c r="B44" s="252"/>
      <c r="D44" s="291"/>
      <c r="E44" s="292"/>
    </row>
    <row r="45" spans="1:13" ht="18.75" x14ac:dyDescent="0.3">
      <c r="C45" s="291"/>
      <c r="D45" s="292"/>
      <c r="E45" s="292"/>
    </row>
  </sheetData>
  <mergeCells count="4">
    <mergeCell ref="B2:M2"/>
    <mergeCell ref="B3:M3"/>
    <mergeCell ref="B7:D7"/>
    <mergeCell ref="F43:H43"/>
  </mergeCells>
  <pageMargins left="0.28000000000000003" right="0.7" top="0.75" bottom="0.75" header="0.3" footer="0.3"/>
  <pageSetup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82"/>
  <sheetViews>
    <sheetView zoomScaleNormal="100" workbookViewId="0">
      <selection activeCell="B8" sqref="B8"/>
    </sheetView>
  </sheetViews>
  <sheetFormatPr defaultColWidth="9" defaultRowHeight="12" x14ac:dyDescent="0.15"/>
  <cols>
    <col min="1" max="1" width="2.5" style="1" customWidth="1"/>
    <col min="2" max="2" width="43.125" style="1" customWidth="1"/>
    <col min="3" max="3" width="7" style="1" bestFit="1" customWidth="1"/>
    <col min="4" max="4" width="21.75" style="1" customWidth="1"/>
    <col min="5" max="5" width="14.25" style="1" customWidth="1"/>
    <col min="6" max="6" width="8.875" style="1" customWidth="1"/>
    <col min="7" max="7" width="3.375" style="1" customWidth="1"/>
    <col min="8" max="8" width="0.25" style="1" hidden="1" customWidth="1"/>
    <col min="9" max="9" width="18.375" style="1" hidden="1" customWidth="1"/>
    <col min="10" max="10" width="14.5" style="1" customWidth="1"/>
    <col min="11" max="11" width="2.25" style="1" customWidth="1"/>
    <col min="12" max="16384" width="9" style="1"/>
  </cols>
  <sheetData>
    <row r="1" spans="1:10" ht="15" x14ac:dyDescent="0.2">
      <c r="A1" s="103"/>
      <c r="B1" s="114" t="s">
        <v>344</v>
      </c>
      <c r="C1" s="103"/>
      <c r="D1" s="103"/>
      <c r="E1" s="103"/>
      <c r="F1" s="103"/>
      <c r="G1" s="103"/>
      <c r="H1" s="103"/>
      <c r="I1" s="103"/>
      <c r="J1" s="103"/>
    </row>
    <row r="2" spans="1:10" customFormat="1" x14ac:dyDescent="0.15"/>
    <row r="3" spans="1:10" x14ac:dyDescent="0.15">
      <c r="A3" s="103"/>
      <c r="B3" s="103"/>
      <c r="C3" s="103"/>
      <c r="D3" s="106"/>
      <c r="E3" s="103"/>
      <c r="F3" s="103"/>
      <c r="G3" s="103"/>
      <c r="H3" s="103"/>
      <c r="I3" s="103"/>
      <c r="J3" s="103"/>
    </row>
    <row r="4" spans="1:10" ht="15" x14ac:dyDescent="0.2">
      <c r="A4" s="105" t="s">
        <v>316</v>
      </c>
      <c r="B4" s="113" t="s">
        <v>332</v>
      </c>
      <c r="C4" s="105"/>
      <c r="D4" s="105"/>
      <c r="E4" s="105"/>
      <c r="F4" s="105"/>
      <c r="G4" s="105"/>
      <c r="H4" s="105"/>
      <c r="I4" s="103"/>
      <c r="J4" s="103"/>
    </row>
    <row r="5" spans="1:10" ht="15" x14ac:dyDescent="0.2">
      <c r="A5" s="105"/>
      <c r="B5" s="113" t="s">
        <v>333</v>
      </c>
      <c r="C5" s="105"/>
      <c r="D5" s="105"/>
      <c r="E5" s="105"/>
      <c r="F5" s="105"/>
      <c r="G5" s="105"/>
      <c r="H5" s="105"/>
      <c r="I5" s="103"/>
      <c r="J5" s="103"/>
    </row>
    <row r="6" spans="1:10" x14ac:dyDescent="0.15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0" x14ac:dyDescent="0.15">
      <c r="A7" s="103"/>
      <c r="B7" s="103" t="s">
        <v>317</v>
      </c>
      <c r="C7" s="103"/>
      <c r="D7" s="103"/>
      <c r="E7" s="103"/>
      <c r="F7" s="103"/>
      <c r="G7" s="103"/>
      <c r="H7" s="103"/>
      <c r="I7" s="103"/>
      <c r="J7" s="103"/>
    </row>
    <row r="8" spans="1:10" x14ac:dyDescent="0.15">
      <c r="A8" s="103"/>
      <c r="B8" s="106">
        <f>+'FSBLANK '!$E$7</f>
        <v>0</v>
      </c>
      <c r="C8" s="109" t="s">
        <v>325</v>
      </c>
      <c r="D8" s="106">
        <f>+'FSBLANK '!$E$9</f>
        <v>0</v>
      </c>
      <c r="E8" s="106"/>
      <c r="F8" s="103"/>
      <c r="G8" s="103" t="s">
        <v>327</v>
      </c>
      <c r="H8" s="103"/>
      <c r="I8" s="103"/>
      <c r="J8" s="103"/>
    </row>
    <row r="9" spans="1:10" x14ac:dyDescent="0.15">
      <c r="A9" s="103"/>
      <c r="B9" s="103" t="s">
        <v>326</v>
      </c>
      <c r="C9" s="103"/>
      <c r="D9" s="103"/>
      <c r="E9" s="106"/>
      <c r="F9" s="103"/>
      <c r="H9" s="103"/>
      <c r="I9" s="103"/>
      <c r="J9" s="103"/>
    </row>
    <row r="10" spans="1:10" x14ac:dyDescent="0.15">
      <c r="A10" s="103"/>
      <c r="B10" s="106">
        <f>+'FSBLANK '!$E$7</f>
        <v>0</v>
      </c>
      <c r="C10" s="103" t="s">
        <v>327</v>
      </c>
      <c r="D10" s="103"/>
      <c r="E10" s="103"/>
      <c r="F10" s="103"/>
      <c r="G10" s="103"/>
      <c r="H10" s="103"/>
      <c r="I10" s="103"/>
      <c r="J10" s="103"/>
    </row>
    <row r="11" spans="1:10" customFormat="1" x14ac:dyDescent="0.15"/>
    <row r="12" spans="1:10" x14ac:dyDescent="0.15">
      <c r="A12" s="103"/>
      <c r="B12" s="103" t="s">
        <v>318</v>
      </c>
      <c r="C12" s="103"/>
      <c r="D12" s="103"/>
      <c r="E12" s="103"/>
      <c r="F12" s="103"/>
      <c r="G12" s="103"/>
      <c r="H12" s="103"/>
      <c r="I12" s="103"/>
      <c r="J12" s="103"/>
    </row>
    <row r="13" spans="1:10" x14ac:dyDescent="0.15">
      <c r="A13" s="103"/>
      <c r="B13" s="103" t="s">
        <v>319</v>
      </c>
      <c r="C13" s="103"/>
      <c r="D13" s="103"/>
      <c r="E13" s="103"/>
      <c r="F13" s="103"/>
      <c r="G13" s="103"/>
      <c r="H13" s="103"/>
      <c r="I13" s="103"/>
      <c r="J13" s="103"/>
    </row>
    <row r="14" spans="1:10" x14ac:dyDescent="0.15">
      <c r="A14" s="103"/>
      <c r="B14" s="103" t="s">
        <v>328</v>
      </c>
      <c r="C14" s="103"/>
      <c r="D14" s="103"/>
      <c r="E14" s="103"/>
      <c r="F14" s="103"/>
      <c r="G14" s="103"/>
      <c r="H14" s="103"/>
      <c r="I14" s="103"/>
      <c r="J14" s="103"/>
    </row>
    <row r="15" spans="1:10" x14ac:dyDescent="0.15">
      <c r="A15" s="103"/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x14ac:dyDescent="0.15">
      <c r="A16" s="103"/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x14ac:dyDescent="0.15">
      <c r="A17" s="103"/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x14ac:dyDescent="0.15">
      <c r="A18" s="103"/>
      <c r="B18" s="103"/>
      <c r="C18" s="103"/>
      <c r="D18" s="110"/>
      <c r="E18" s="110"/>
      <c r="F18" s="110"/>
      <c r="G18" s="103"/>
      <c r="H18" s="103"/>
      <c r="I18" s="103"/>
      <c r="J18" s="103"/>
    </row>
    <row r="19" spans="1:10" x14ac:dyDescent="0.15">
      <c r="A19" s="103"/>
      <c r="B19" s="103"/>
      <c r="C19" s="103" t="s">
        <v>320</v>
      </c>
      <c r="D19" s="107"/>
      <c r="E19" s="107"/>
      <c r="F19" s="112"/>
      <c r="G19" s="103"/>
      <c r="H19" s="103"/>
      <c r="I19" s="103"/>
      <c r="J19" s="103"/>
    </row>
    <row r="20" spans="1:10" x14ac:dyDescent="0.15">
      <c r="A20" s="103"/>
      <c r="B20" s="103"/>
      <c r="C20" s="103"/>
      <c r="D20" s="111"/>
      <c r="E20" s="112"/>
      <c r="F20" s="112"/>
      <c r="G20" s="103"/>
      <c r="H20" s="103"/>
      <c r="I20" s="103"/>
      <c r="J20" s="103"/>
    </row>
    <row r="21" spans="1:10" x14ac:dyDescent="0.15">
      <c r="A21" s="103"/>
      <c r="B21" s="103"/>
      <c r="C21" s="103"/>
      <c r="D21" s="112"/>
      <c r="E21" s="112"/>
      <c r="F21" s="112"/>
      <c r="G21" s="103"/>
      <c r="H21" s="103"/>
      <c r="I21" s="103"/>
      <c r="J21" s="103"/>
    </row>
    <row r="22" spans="1:10" x14ac:dyDescent="0.15">
      <c r="A22" s="103"/>
      <c r="B22" s="103"/>
      <c r="C22" s="103" t="s">
        <v>693</v>
      </c>
      <c r="D22" s="107"/>
      <c r="E22" s="107"/>
      <c r="F22" s="112"/>
      <c r="G22" s="103"/>
      <c r="H22" s="103"/>
      <c r="I22" s="103"/>
      <c r="J22" s="103"/>
    </row>
    <row r="23" spans="1:10" x14ac:dyDescent="0.15">
      <c r="A23" s="103"/>
      <c r="B23" s="103"/>
      <c r="C23" s="103"/>
      <c r="D23" s="112"/>
      <c r="E23" s="112"/>
      <c r="F23" s="112"/>
      <c r="G23" s="103"/>
      <c r="H23" s="103"/>
      <c r="I23" s="103"/>
      <c r="J23" s="103"/>
    </row>
    <row r="24" spans="1:10" x14ac:dyDescent="0.15">
      <c r="A24" s="103"/>
      <c r="B24" s="103"/>
      <c r="C24" s="103"/>
      <c r="D24" s="103"/>
      <c r="E24" s="103"/>
      <c r="F24" s="112"/>
      <c r="G24" s="103"/>
      <c r="H24" s="103"/>
      <c r="I24" s="103"/>
      <c r="J24" s="103"/>
    </row>
    <row r="25" spans="1:10" x14ac:dyDescent="0.15">
      <c r="A25" s="103"/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0" x14ac:dyDescent="0.15">
      <c r="A26" s="103"/>
      <c r="B26" s="103"/>
      <c r="C26" s="103"/>
      <c r="D26" s="103"/>
      <c r="E26" s="103"/>
      <c r="F26" s="103"/>
      <c r="G26" s="103"/>
      <c r="H26" s="103"/>
      <c r="I26" s="103"/>
      <c r="J26" s="103"/>
    </row>
    <row r="27" spans="1:10" x14ac:dyDescent="0.15">
      <c r="A27" s="103"/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x14ac:dyDescent="0.15">
      <c r="A28" s="103"/>
      <c r="B28" s="103"/>
      <c r="C28" s="103"/>
      <c r="D28" s="103"/>
      <c r="E28" s="103"/>
      <c r="F28" s="103"/>
      <c r="G28" s="103"/>
      <c r="H28" s="103"/>
      <c r="I28" s="103"/>
      <c r="J28" s="103"/>
    </row>
    <row r="29" spans="1:10" x14ac:dyDescent="0.15">
      <c r="A29" s="105" t="s">
        <v>321</v>
      </c>
      <c r="B29" s="105" t="s">
        <v>322</v>
      </c>
      <c r="C29" s="105"/>
      <c r="D29" s="105"/>
      <c r="E29" s="105"/>
      <c r="F29" s="105"/>
      <c r="G29" s="105"/>
      <c r="H29" s="105"/>
      <c r="I29" s="103"/>
      <c r="J29" s="103"/>
    </row>
    <row r="30" spans="1:10" x14ac:dyDescent="0.15">
      <c r="A30" s="105"/>
      <c r="B30" s="105" t="s">
        <v>84</v>
      </c>
      <c r="C30" s="105"/>
      <c r="D30" s="105"/>
      <c r="E30" s="105"/>
      <c r="F30" s="105"/>
      <c r="G30" s="105"/>
      <c r="H30" s="105"/>
      <c r="I30" s="103"/>
      <c r="J30" s="103"/>
    </row>
    <row r="31" spans="1:10" x14ac:dyDescent="0.15">
      <c r="A31" s="103"/>
      <c r="B31" s="103"/>
      <c r="C31" s="103"/>
      <c r="D31" s="103"/>
      <c r="E31" s="103"/>
      <c r="F31" s="103"/>
      <c r="G31" s="103"/>
      <c r="H31" s="103"/>
      <c r="I31" s="103"/>
      <c r="J31" s="103"/>
    </row>
    <row r="32" spans="1:10" x14ac:dyDescent="0.15">
      <c r="A32" s="103"/>
      <c r="B32" s="103" t="s">
        <v>323</v>
      </c>
      <c r="C32" s="103"/>
      <c r="D32" s="103"/>
      <c r="E32" s="103"/>
      <c r="F32" s="103"/>
      <c r="G32" s="103"/>
      <c r="H32" s="103"/>
      <c r="I32" s="103"/>
      <c r="J32" s="103"/>
    </row>
    <row r="33" spans="1:10" x14ac:dyDescent="0.15">
      <c r="A33" s="103"/>
      <c r="B33" s="103" t="s">
        <v>329</v>
      </c>
      <c r="C33" s="103"/>
      <c r="D33" s="103"/>
      <c r="E33" s="106"/>
      <c r="F33" s="103"/>
      <c r="G33" s="103"/>
      <c r="H33" s="103"/>
      <c r="I33" s="103"/>
    </row>
    <row r="34" spans="1:10" x14ac:dyDescent="0.15">
      <c r="A34" s="103"/>
      <c r="B34" s="106">
        <f>+'FSBLANK '!$E$9</f>
        <v>0</v>
      </c>
      <c r="C34" s="103" t="s">
        <v>330</v>
      </c>
      <c r="D34" s="103"/>
      <c r="E34" s="106"/>
      <c r="F34" s="103"/>
      <c r="G34" s="103"/>
      <c r="H34" s="103"/>
      <c r="I34" s="103"/>
    </row>
    <row r="35" spans="1:10" x14ac:dyDescent="0.15">
      <c r="A35" s="103"/>
      <c r="B35" s="103" t="s">
        <v>331</v>
      </c>
      <c r="C35" s="103"/>
      <c r="D35" s="103"/>
      <c r="E35" s="103"/>
      <c r="F35" s="103"/>
      <c r="G35" s="103"/>
      <c r="H35" s="103"/>
      <c r="I35" s="103"/>
      <c r="J35" s="103"/>
    </row>
    <row r="36" spans="1:10" x14ac:dyDescent="0.15">
      <c r="A36" s="103"/>
      <c r="B36" s="106">
        <f>+'FSBLANK '!$E$7</f>
        <v>0</v>
      </c>
      <c r="C36" s="103" t="s">
        <v>327</v>
      </c>
      <c r="D36" s="103"/>
      <c r="F36" s="103"/>
      <c r="G36" s="103"/>
      <c r="H36" s="103"/>
      <c r="I36" s="103"/>
      <c r="J36" s="103"/>
    </row>
    <row r="37" spans="1:10" x14ac:dyDescent="0.15">
      <c r="A37" s="103"/>
      <c r="B37" s="106"/>
      <c r="C37" s="103"/>
      <c r="D37" s="103"/>
      <c r="F37" s="103"/>
      <c r="G37" s="103"/>
      <c r="H37" s="103"/>
      <c r="I37" s="103"/>
      <c r="J37" s="103"/>
    </row>
    <row r="38" spans="1:10" x14ac:dyDescent="0.15">
      <c r="A38" s="103"/>
      <c r="B38" s="106"/>
      <c r="C38" s="103"/>
      <c r="D38" s="103"/>
      <c r="F38" s="103"/>
      <c r="G38" s="103"/>
      <c r="H38" s="103"/>
      <c r="I38" s="103"/>
      <c r="J38" s="103"/>
    </row>
    <row r="39" spans="1:10" x14ac:dyDescent="0.15">
      <c r="A39" s="103"/>
      <c r="B39" s="106"/>
      <c r="C39" s="103"/>
      <c r="D39" s="103"/>
      <c r="F39" s="103"/>
      <c r="G39" s="103"/>
      <c r="H39" s="103"/>
      <c r="I39" s="103"/>
      <c r="J39" s="103"/>
    </row>
    <row r="40" spans="1:10" x14ac:dyDescent="0.15">
      <c r="A40" s="103"/>
      <c r="B40" s="103"/>
      <c r="C40" s="103"/>
      <c r="D40" s="103"/>
      <c r="E40" s="103"/>
      <c r="F40" s="103"/>
      <c r="G40" s="103"/>
      <c r="H40" s="103"/>
      <c r="I40" s="103"/>
      <c r="J40" s="103"/>
    </row>
    <row r="41" spans="1:10" x14ac:dyDescent="0.15">
      <c r="A41" s="103"/>
      <c r="B41" s="103"/>
      <c r="C41" s="103" t="s">
        <v>320</v>
      </c>
      <c r="D41" s="107"/>
      <c r="E41" s="107"/>
      <c r="F41" s="112"/>
      <c r="G41" s="103"/>
      <c r="H41" s="103"/>
      <c r="I41" s="103"/>
      <c r="J41" s="103"/>
    </row>
    <row r="42" spans="1:10" x14ac:dyDescent="0.15">
      <c r="A42" s="103"/>
      <c r="B42" s="103"/>
      <c r="C42" s="103"/>
      <c r="D42" s="103"/>
      <c r="E42" s="103"/>
      <c r="F42" s="112"/>
      <c r="G42" s="103"/>
      <c r="H42" s="103"/>
      <c r="I42" s="103"/>
      <c r="J42" s="103"/>
    </row>
    <row r="43" spans="1:10" x14ac:dyDescent="0.15">
      <c r="A43" s="103"/>
      <c r="B43" s="103"/>
      <c r="C43" s="103"/>
      <c r="D43" s="103"/>
      <c r="E43" s="103"/>
      <c r="F43" s="112"/>
      <c r="G43" s="103"/>
      <c r="H43" s="103"/>
      <c r="I43" s="103"/>
      <c r="J43" s="103"/>
    </row>
    <row r="44" spans="1:10" x14ac:dyDescent="0.15">
      <c r="A44" s="103"/>
      <c r="B44" s="103"/>
      <c r="C44" s="103" t="s">
        <v>693</v>
      </c>
      <c r="D44" s="108"/>
      <c r="E44" s="107"/>
      <c r="F44" s="112"/>
      <c r="G44" s="103"/>
      <c r="H44" s="103"/>
      <c r="I44" s="103"/>
      <c r="J44" s="103"/>
    </row>
    <row r="45" spans="1:10" x14ac:dyDescent="0.15">
      <c r="A45" s="103"/>
      <c r="B45" s="103"/>
      <c r="C45" s="103"/>
      <c r="D45" s="103"/>
      <c r="E45" s="103"/>
      <c r="F45" s="112"/>
      <c r="G45" s="103"/>
      <c r="H45" s="103"/>
      <c r="I45" s="103"/>
      <c r="J45" s="103"/>
    </row>
    <row r="46" spans="1:10" x14ac:dyDescent="0.15">
      <c r="A46" s="103"/>
      <c r="B46" s="103"/>
      <c r="C46" s="103"/>
      <c r="D46" s="103"/>
      <c r="E46" s="103"/>
      <c r="F46" s="103"/>
      <c r="G46" s="103"/>
      <c r="H46" s="103"/>
      <c r="I46" s="103"/>
      <c r="J46" s="103"/>
    </row>
    <row r="47" spans="1:10" x14ac:dyDescent="0.15">
      <c r="A47" s="103"/>
      <c r="B47" s="103"/>
      <c r="C47" s="103"/>
      <c r="D47" s="103"/>
      <c r="E47" s="103"/>
      <c r="F47" s="103"/>
      <c r="G47" s="103"/>
      <c r="H47" s="103"/>
      <c r="I47" s="103"/>
      <c r="J47" s="103"/>
    </row>
    <row r="48" spans="1:10" x14ac:dyDescent="0.15">
      <c r="A48" s="103"/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x14ac:dyDescent="0.15">
      <c r="A49" s="103"/>
      <c r="B49" s="103"/>
      <c r="C49" s="103"/>
      <c r="D49" s="103"/>
      <c r="E49" s="103"/>
      <c r="F49" s="103"/>
      <c r="G49" s="103"/>
      <c r="H49" s="103"/>
      <c r="I49" s="103"/>
      <c r="J49" s="103"/>
    </row>
    <row r="50" spans="1:10" x14ac:dyDescent="0.15">
      <c r="A50" s="103"/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x14ac:dyDescent="0.15">
      <c r="A51" s="103"/>
      <c r="B51" s="103"/>
      <c r="C51" s="103"/>
      <c r="D51" s="103"/>
      <c r="E51" s="103"/>
      <c r="F51" s="103"/>
      <c r="G51" s="103"/>
      <c r="H51" s="103"/>
      <c r="I51" s="103"/>
      <c r="J51" s="103"/>
    </row>
    <row r="52" spans="1:10" x14ac:dyDescent="0.15">
      <c r="A52" s="103"/>
      <c r="B52" s="103"/>
      <c r="C52" s="103"/>
      <c r="D52" s="103"/>
      <c r="E52" s="103"/>
      <c r="F52" s="103"/>
      <c r="G52" s="103"/>
      <c r="H52" s="103"/>
      <c r="I52" s="103"/>
      <c r="J52" s="103"/>
    </row>
    <row r="53" spans="1:10" x14ac:dyDescent="0.15">
      <c r="A53" s="103" t="s">
        <v>74</v>
      </c>
      <c r="B53" s="103"/>
      <c r="C53" s="103" t="s">
        <v>324</v>
      </c>
      <c r="D53" s="103"/>
      <c r="E53" s="104"/>
      <c r="F53" s="104"/>
    </row>
    <row r="54" spans="1:10" x14ac:dyDescent="0.15">
      <c r="A54" s="103" t="s">
        <v>75</v>
      </c>
      <c r="B54" s="103"/>
      <c r="C54" s="103"/>
      <c r="D54" s="103"/>
      <c r="E54" s="104"/>
      <c r="F54" s="104"/>
    </row>
    <row r="58" spans="1:10" ht="15" x14ac:dyDescent="0.2">
      <c r="B58" s="114" t="s">
        <v>338</v>
      </c>
    </row>
    <row r="60" spans="1:10" ht="15" x14ac:dyDescent="0.2">
      <c r="B60" s="114" t="s">
        <v>337</v>
      </c>
    </row>
    <row r="62" spans="1:10" x14ac:dyDescent="0.15">
      <c r="B62" s="1" t="s">
        <v>335</v>
      </c>
    </row>
    <row r="63" spans="1:10" x14ac:dyDescent="0.15">
      <c r="B63" s="1" t="s">
        <v>394</v>
      </c>
    </row>
    <row r="64" spans="1:10" x14ac:dyDescent="0.15">
      <c r="B64" s="1" t="s">
        <v>396</v>
      </c>
    </row>
    <row r="65" spans="2:2" x14ac:dyDescent="0.15">
      <c r="B65" s="1" t="s">
        <v>1007</v>
      </c>
    </row>
    <row r="66" spans="2:2" x14ac:dyDescent="0.15">
      <c r="B66" s="1" t="s">
        <v>336</v>
      </c>
    </row>
    <row r="67" spans="2:2" x14ac:dyDescent="0.15">
      <c r="B67" s="1" t="s">
        <v>345</v>
      </c>
    </row>
    <row r="71" spans="2:2" ht="15" x14ac:dyDescent="0.2">
      <c r="B71" s="114" t="s">
        <v>339</v>
      </c>
    </row>
    <row r="73" spans="2:2" x14ac:dyDescent="0.15">
      <c r="B73" s="1" t="s">
        <v>340</v>
      </c>
    </row>
    <row r="74" spans="2:2" x14ac:dyDescent="0.15">
      <c r="B74" s="1" t="s">
        <v>395</v>
      </c>
    </row>
    <row r="75" spans="2:2" x14ac:dyDescent="0.15">
      <c r="B75" s="1" t="s">
        <v>396</v>
      </c>
    </row>
    <row r="76" spans="2:2" x14ac:dyDescent="0.15">
      <c r="B76" s="1" t="s">
        <v>1008</v>
      </c>
    </row>
    <row r="77" spans="2:2" x14ac:dyDescent="0.15">
      <c r="B77" s="1" t="s">
        <v>336</v>
      </c>
    </row>
    <row r="78" spans="2:2" x14ac:dyDescent="0.15">
      <c r="B78" s="1" t="s">
        <v>341</v>
      </c>
    </row>
    <row r="81" spans="2:2" x14ac:dyDescent="0.15">
      <c r="B81" s="1" t="s">
        <v>342</v>
      </c>
    </row>
    <row r="82" spans="2:2" x14ac:dyDescent="0.15">
      <c r="B82" s="1" t="s">
        <v>343</v>
      </c>
    </row>
  </sheetData>
  <sheetProtection password="DCB8" sheet="1" objects="1" scenarios="1" formatCells="0" formatColumns="0" formatRows="0"/>
  <phoneticPr fontId="25" type="noConversion"/>
  <pageMargins left="0.75" right="0.5" top="1" bottom="1" header="0.5" footer="0.5"/>
  <pageSetup scale="86" orientation="portrait" r:id="rId1"/>
  <headerFooter alignWithMargins="0"/>
  <rowBreaks count="1" manualBreakCount="1">
    <brk id="5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22</vt:i4>
      </vt:variant>
    </vt:vector>
  </HeadingPairs>
  <TitlesOfParts>
    <vt:vector size="29" baseType="lpstr">
      <vt:lpstr>FSBLANK </vt:lpstr>
      <vt:lpstr>RECON</vt:lpstr>
      <vt:lpstr>Allocated LAE Worksheet</vt:lpstr>
      <vt:lpstr>HFIAA Retained Exp Allow WS A</vt:lpstr>
      <vt:lpstr>DSA HFIAA Comm WS B</vt:lpstr>
      <vt:lpstr>Losses Removed WS C</vt:lpstr>
      <vt:lpstr>Certification</vt:lpstr>
      <vt:lpstr>'FSBLANK '!CALENDAR</vt:lpstr>
      <vt:lpstr>'FSBLANK '!EXPORT</vt:lpstr>
      <vt:lpstr>'FSBLANK '!EXPORTA</vt:lpstr>
      <vt:lpstr>'FSBLANK '!PAGE1</vt:lpstr>
      <vt:lpstr>'FSBLANK '!PAGE2</vt:lpstr>
      <vt:lpstr>'FSBLANK '!PAGE3</vt:lpstr>
      <vt:lpstr>'FSBLANK '!PAGE4</vt:lpstr>
      <vt:lpstr>'FSBLANK '!PAGE5A</vt:lpstr>
      <vt:lpstr>'FSBLANK '!PAGE5B</vt:lpstr>
      <vt:lpstr>'FSBLANK '!PAGE5C</vt:lpstr>
      <vt:lpstr>'FSBLANK '!PAGE5D</vt:lpstr>
      <vt:lpstr>'FSBLANK '!PAGE5E</vt:lpstr>
      <vt:lpstr>'FSBLANK '!PAGE6</vt:lpstr>
      <vt:lpstr>'FSBLANK '!PAGE7</vt:lpstr>
      <vt:lpstr>'FSBLANK '!PAGE8A</vt:lpstr>
      <vt:lpstr>'FSBLANK '!PAGE8B</vt:lpstr>
      <vt:lpstr>'FSBLANK '!PAGE8C</vt:lpstr>
      <vt:lpstr>'FSBLANK '!PAGE9</vt:lpstr>
      <vt:lpstr>Certification!Print_Area</vt:lpstr>
      <vt:lpstr>'FSBLANK '!Print_Area</vt:lpstr>
      <vt:lpstr>RECON!Print_Area</vt:lpstr>
      <vt:lpstr>'FSBLANK '!Print_Area_MI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mmiles</dc:creator>
  <cp:lastModifiedBy>OST</cp:lastModifiedBy>
  <cp:lastPrinted>2017-08-31T01:10:08Z</cp:lastPrinted>
  <dcterms:created xsi:type="dcterms:W3CDTF">1999-01-26T17:02:26Z</dcterms:created>
  <dcterms:modified xsi:type="dcterms:W3CDTF">2017-08-31T15:22:54Z</dcterms:modified>
</cp:coreProperties>
</file>